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UGO\TRANSPARENCIA 2020\"/>
    </mc:Choice>
  </mc:AlternateContent>
  <bookViews>
    <workbookView xWindow="0" yWindow="0" windowWidth="23040" windowHeight="9192"/>
  </bookViews>
  <sheets>
    <sheet name="Hoja1" sheetId="1" r:id="rId1"/>
  </sheets>
  <definedNames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3" i="1" l="1"/>
  <c r="D283" i="1"/>
  <c r="C283" i="1"/>
  <c r="E281" i="1"/>
  <c r="D281" i="1"/>
  <c r="C281" i="1"/>
  <c r="E274" i="1"/>
  <c r="D274" i="1"/>
  <c r="D273" i="1" s="1"/>
  <c r="C274" i="1"/>
  <c r="C273" i="1" s="1"/>
  <c r="E273" i="1"/>
  <c r="E245" i="1"/>
  <c r="D245" i="1"/>
  <c r="C245" i="1"/>
  <c r="E242" i="1"/>
  <c r="D242" i="1"/>
  <c r="C242" i="1"/>
  <c r="E228" i="1"/>
  <c r="E227" i="1" s="1"/>
  <c r="D228" i="1"/>
  <c r="C228" i="1"/>
  <c r="E217" i="1"/>
  <c r="E216" i="1" s="1"/>
  <c r="D217" i="1"/>
  <c r="D216" i="1" s="1"/>
  <c r="C217" i="1"/>
  <c r="C216" i="1" s="1"/>
  <c r="E214" i="1"/>
  <c r="D214" i="1"/>
  <c r="C214" i="1"/>
  <c r="E210" i="1"/>
  <c r="D210" i="1"/>
  <c r="C210" i="1"/>
  <c r="E200" i="1"/>
  <c r="D200" i="1"/>
  <c r="C200" i="1"/>
  <c r="E192" i="1"/>
  <c r="E191" i="1" s="1"/>
  <c r="E190" i="1" s="1"/>
  <c r="D192" i="1"/>
  <c r="D191" i="1" s="1"/>
  <c r="C192" i="1"/>
  <c r="E188" i="1"/>
  <c r="D188" i="1"/>
  <c r="C188" i="1"/>
  <c r="E177" i="1"/>
  <c r="D177" i="1"/>
  <c r="C177" i="1"/>
  <c r="E170" i="1"/>
  <c r="E167" i="1" s="1"/>
  <c r="E166" i="1" s="1"/>
  <c r="D170" i="1"/>
  <c r="D167" i="1" s="1"/>
  <c r="D166" i="1" s="1"/>
  <c r="C170" i="1"/>
  <c r="E164" i="1"/>
  <c r="D164" i="1"/>
  <c r="C164" i="1"/>
  <c r="E162" i="1"/>
  <c r="D162" i="1"/>
  <c r="C162" i="1"/>
  <c r="E160" i="1"/>
  <c r="D160" i="1"/>
  <c r="C160" i="1"/>
  <c r="E158" i="1"/>
  <c r="E157" i="1" s="1"/>
  <c r="D158" i="1"/>
  <c r="D157" i="1" s="1"/>
  <c r="C158" i="1"/>
  <c r="E147" i="1"/>
  <c r="D147" i="1"/>
  <c r="C147" i="1"/>
  <c r="C141" i="1" s="1"/>
  <c r="E141" i="1"/>
  <c r="D141" i="1"/>
  <c r="E137" i="1"/>
  <c r="D137" i="1"/>
  <c r="C137" i="1"/>
  <c r="E125" i="1"/>
  <c r="D125" i="1"/>
  <c r="C125" i="1"/>
  <c r="E108" i="1"/>
  <c r="D108" i="1"/>
  <c r="C108" i="1"/>
  <c r="E99" i="1"/>
  <c r="D99" i="1"/>
  <c r="C99" i="1"/>
  <c r="E95" i="1"/>
  <c r="D95" i="1"/>
  <c r="C95" i="1"/>
  <c r="E80" i="1"/>
  <c r="D80" i="1"/>
  <c r="C80" i="1"/>
  <c r="E72" i="1"/>
  <c r="D72" i="1"/>
  <c r="C72" i="1"/>
  <c r="E70" i="1"/>
  <c r="D70" i="1"/>
  <c r="C70" i="1"/>
  <c r="E68" i="1"/>
  <c r="D68" i="1"/>
  <c r="C68" i="1"/>
  <c r="E64" i="1"/>
  <c r="D64" i="1"/>
  <c r="C64" i="1"/>
  <c r="E60" i="1"/>
  <c r="D60" i="1"/>
  <c r="C60" i="1"/>
  <c r="E55" i="1"/>
  <c r="D55" i="1"/>
  <c r="C55" i="1"/>
  <c r="E48" i="1"/>
  <c r="D48" i="1"/>
  <c r="C48" i="1"/>
  <c r="C47" i="1" s="1"/>
  <c r="E47" i="1"/>
  <c r="D47" i="1"/>
  <c r="E40" i="1"/>
  <c r="D40" i="1"/>
  <c r="C40" i="1"/>
  <c r="E39" i="1"/>
  <c r="D39" i="1"/>
  <c r="C39" i="1"/>
  <c r="E35" i="1"/>
  <c r="D35" i="1"/>
  <c r="C35" i="1"/>
  <c r="E31" i="1"/>
  <c r="D31" i="1"/>
  <c r="C31" i="1"/>
  <c r="E27" i="1"/>
  <c r="D27" i="1"/>
  <c r="C27" i="1"/>
  <c r="E23" i="1"/>
  <c r="D23" i="1"/>
  <c r="C23" i="1"/>
  <c r="E14" i="1"/>
  <c r="E13" i="1" s="1"/>
  <c r="D14" i="1"/>
  <c r="D13" i="1" s="1"/>
  <c r="C14" i="1"/>
  <c r="C13" i="1"/>
  <c r="E10" i="1"/>
  <c r="D10" i="1"/>
  <c r="C10" i="1"/>
  <c r="D227" i="1" l="1"/>
  <c r="C167" i="1"/>
  <c r="C166" i="1" s="1"/>
  <c r="E54" i="1"/>
  <c r="C22" i="1"/>
  <c r="C9" i="1" s="1"/>
  <c r="C285" i="1" s="1"/>
  <c r="D22" i="1"/>
  <c r="D9" i="1" s="1"/>
  <c r="D285" i="1" s="1"/>
  <c r="E58" i="1"/>
  <c r="E22" i="1"/>
  <c r="E9" i="1" s="1"/>
  <c r="E285" i="1" s="1"/>
  <c r="C58" i="1"/>
  <c r="C54" i="1" s="1"/>
  <c r="D58" i="1"/>
  <c r="D54" i="1" s="1"/>
  <c r="C157" i="1"/>
  <c r="C191" i="1"/>
  <c r="C190" i="1" s="1"/>
  <c r="D190" i="1"/>
  <c r="C227" i="1"/>
</calcChain>
</file>

<file path=xl/sharedStrings.xml><?xml version="1.0" encoding="utf-8"?>
<sst xmlns="http://schemas.openxmlformats.org/spreadsheetml/2006/main" count="392" uniqueCount="268">
  <si>
    <t>MUNICIPIO DE GUAYMAS SONORA</t>
  </si>
  <si>
    <t>ADMINISTRACION MUNICIPAL 2018-2021</t>
  </si>
  <si>
    <t>INGRESOS MENSUALES POR CONCEPTO DE RECAUDACION MUNICIPAL, PARTICIPACIONES Y APORTACIONES FEDERALES Y ESTATALES</t>
  </si>
  <si>
    <t>Clave</t>
  </si>
  <si>
    <t>Descripción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</si>
  <si>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</si>
  <si>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</si>
  <si>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</si>
  <si>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</si>
  <si>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</si>
  <si>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</si>
  <si>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</si>
  <si>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</si>
  <si>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</si>
  <si>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</si>
  <si>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</si>
  <si>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</si>
  <si>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</si>
  <si>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</si>
  <si>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</si>
  <si>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</si>
  <si>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</si>
  <si>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</si>
  <si>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</si>
  <si>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</si>
  <si>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</si>
  <si>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</si>
  <si>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</si>
  <si>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</si>
  <si>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</si>
  <si>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</si>
  <si>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</si>
  <si>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</si>
  <si>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</si>
  <si>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</si>
  <si>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</si>
  <si>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</si>
  <si>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</si>
  <si>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</si>
  <si>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</si>
  <si>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</si>
  <si>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</si>
  <si>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</si>
  <si>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</si>
  <si>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</si>
  <si>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</si>
  <si>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</si>
  <si>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</si>
  <si>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</si>
  <si>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</si>
  <si>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</si>
  <si>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</si>
  <si>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</si>
  <si>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</si>
  <si>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</si>
  <si>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</si>
  <si>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</si>
  <si>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</si>
  <si>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</si>
  <si>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</si>
  <si>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</si>
  <si>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Exámen para obtención de licencia </t>
  </si>
  <si>
    <t xml:space="preserve">2.- Exámen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</si>
  <si>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</si>
  <si>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</si>
  <si>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</si>
  <si>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</si>
  <si>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</si>
  <si>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</si>
  <si>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</si>
  <si>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</si>
  <si>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</si>
  <si>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</si>
  <si>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</si>
  <si>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</si>
  <si>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</si>
  <si>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</si>
  <si>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</si>
  <si>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</si>
  <si>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</si>
  <si>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</si>
  <si>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</si>
  <si>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Concesiones Para Aprovechamineto de la Vía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</si>
  <si>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</si>
  <si>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</si>
  <si>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</si>
  <si>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</si>
  <si>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</si>
  <si>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</si>
  <si>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</si>
  <si>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</si>
  <si>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</si>
  <si>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</si>
  <si>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</si>
  <si>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</si>
  <si>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</si>
  <si>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</si>
  <si>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</si>
  <si>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</si>
  <si>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</si>
  <si>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</si>
  <si>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</si>
  <si>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</si>
  <si>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</si>
  <si>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</si>
  <si>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</si>
  <si>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</si>
  <si>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</si>
  <si>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</si>
  <si>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</si>
  <si>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</si>
  <si>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</si>
  <si>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</si>
  <si>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</si>
  <si>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</si>
  <si>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</si>
  <si>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</si>
  <si>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</si>
  <si>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</si>
  <si>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</si>
  <si>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</si>
  <si>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</si>
  <si>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</si>
  <si>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</si>
  <si>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</si>
  <si>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</si>
  <si>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</si>
  <si>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</si>
  <si>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</si>
  <si>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</si>
  <si>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</si>
  <si>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</si>
  <si>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</si>
  <si>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</si>
  <si>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</si>
  <si>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</si>
  <si>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</si>
  <si>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</si>
  <si>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</si>
  <si>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</si>
  <si>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</si>
  <si>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</si>
  <si>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</si>
  <si>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</si>
  <si>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</si>
  <si>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</si>
  <si>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</si>
  <si>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</si>
  <si>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</si>
  <si>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</si>
  <si>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</si>
  <si>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</si>
  <si>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</si>
  <si>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</si>
  <si>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</si>
  <si>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</si>
  <si>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</si>
  <si>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</si>
  <si>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</si>
  <si>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</si>
  <si>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</si>
  <si>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</si>
  <si>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</si>
  <si>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</si>
  <si>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</si>
  <si>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</si>
  <si>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</si>
  <si>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</si>
  <si>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</si>
  <si>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</si>
  <si>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</si>
  <si>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</si>
  <si>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t xml:space="preserve">Aprovechamientos de Tipo Corriente </t>
  </si>
  <si>
    <t>1.- Policía</t>
  </si>
  <si>
    <t>2.- Tránsito</t>
  </si>
  <si>
    <t>3- Pleaneación y Control Urbano</t>
  </si>
  <si>
    <t>4- Multas de Ecología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</si>
  <si>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</si>
  <si>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</si>
  <si>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</si>
  <si>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</si>
  <si>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</si>
  <si>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</si>
  <si>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</si>
  <si>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</si>
  <si>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</si>
  <si>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</si>
  <si>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</si>
  <si>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</si>
  <si>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</si>
  <si>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</si>
  <si>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</si>
  <si>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</si>
  <si>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</si>
  <si>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</si>
  <si>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</si>
  <si>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</si>
  <si>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</si>
  <si>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</si>
  <si>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</si>
  <si>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</si>
  <si>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</si>
  <si>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</si>
  <si>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</si>
  <si>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</si>
  <si>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</si>
  <si>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</si>
  <si>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servicio a bebidas, alcohol y tabaco.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</si>
  <si>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</si>
  <si>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</si>
  <si>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</si>
  <si>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>Fondo de fiscalización y recaudación.</t>
  </si>
  <si>
    <t>Fondo de IEPS a la gasolina y diesel Art. 2° A Fracción II</t>
  </si>
  <si>
    <t xml:space="preserve">0.136% de la recaudación federal participable </t>
  </si>
  <si>
    <t>Participación ISR Art. 3-B Ley de Coordinación Fiscal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</si>
  <si>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</si>
  <si>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</si>
  <si>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</si>
  <si>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</si>
  <si>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</si>
  <si>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</si>
  <si>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</si>
  <si>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</si>
  <si>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</si>
  <si>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</si>
  <si>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</si>
  <si>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</si>
  <si>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</si>
  <si>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</si>
  <si>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</si>
  <si>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</si>
  <si>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</si>
  <si>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</si>
  <si>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</si>
  <si>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</si>
  <si>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</si>
  <si>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</si>
  <si>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</si>
  <si>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</si>
  <si>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</si>
  <si>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</si>
  <si>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</si>
  <si>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</si>
  <si>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</si>
  <si>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t>Fondo de Operación de Obras Sonora SI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</si>
  <si>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</si>
  <si>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</si>
  <si>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</si>
  <si>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</si>
  <si>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</si>
  <si>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</si>
  <si>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</si>
  <si>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</si>
  <si>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Pensiones y Jubilaciones</t>
  </si>
  <si>
    <t xml:space="preserve">ISR Enaj. Bienes Inm. Art. 126 </t>
  </si>
  <si>
    <t>OCTUBRE</t>
  </si>
  <si>
    <t>NOVIEMBRE</t>
  </si>
  <si>
    <t>DICIEMBRE</t>
  </si>
  <si>
    <t>DEL 01 DE OCTUBRE AL 31 DE DICIEMBRE DE 2020</t>
  </si>
  <si>
    <r>
      <t>Impuestos</t>
    </r>
    <r>
      <rPr>
        <sz val="11"/>
        <color theme="1"/>
        <rFont val="Arial Narrow"/>
        <family val="2"/>
      </rPr>
      <t xml:space="preserve"> </t>
    </r>
  </si>
  <si>
    <r>
      <t>Contribuciones de Mejoras</t>
    </r>
    <r>
      <rPr>
        <sz val="11"/>
        <color theme="1"/>
        <rFont val="Arial Narrow"/>
        <family val="2"/>
      </rPr>
      <t xml:space="preserve"> </t>
    </r>
  </si>
  <si>
    <r>
      <t>Derechos</t>
    </r>
    <r>
      <rPr>
        <sz val="11"/>
        <color theme="1"/>
        <rFont val="Arial Narrow"/>
        <family val="2"/>
      </rPr>
      <t xml:space="preserve"> </t>
    </r>
  </si>
  <si>
    <r>
      <t>Productos</t>
    </r>
    <r>
      <rPr>
        <sz val="11"/>
        <color theme="1"/>
        <rFont val="Arial Narrow"/>
        <family val="2"/>
      </rPr>
      <t xml:space="preserve"> </t>
    </r>
  </si>
  <si>
    <r>
      <t>Aprovechamientos</t>
    </r>
    <r>
      <rPr>
        <sz val="11"/>
        <color theme="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</si>
  <si>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 Narrow"/>
        <family val="2"/>
      </rPr>
      <t xml:space="preserve"> </t>
    </r>
  </si>
  <si>
    <r>
      <t>Participaciones y Aportaciones</t>
    </r>
    <r>
      <rPr>
        <sz val="11"/>
        <color theme="1"/>
        <rFont val="Arial Narrow"/>
        <family val="2"/>
      </rPr>
      <t xml:space="preserve"> </t>
    </r>
  </si>
  <si>
    <r>
      <t>Transferencias, Asignaciones, Subsidios y Otras Ayudas</t>
    </r>
    <r>
      <rPr>
        <sz val="11"/>
        <color theme="1"/>
        <rFont val="Arial Narrow"/>
        <family val="2"/>
      </rPr>
      <t xml:space="preserve"> </t>
    </r>
  </si>
  <si>
    <r>
      <t>TOTAL PRESUPUESTO</t>
    </r>
    <r>
      <rPr>
        <sz val="11"/>
        <color theme="1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</si>
</sst>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4" fontId="10" fillId="0" borderId="0" xfId="0" applyNumberFormat="1" applyFont="1"/>
    <xf numFmtId="4" fontId="8" fillId="0" borderId="0" xfId="0" applyNumberFormat="1" applyFont="1"/>
    <xf numFmtId="42" fontId="5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2" fillId="0" borderId="0" xfId="0" applyFont="1"/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4" fontId="11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Fill="1" applyBorder="1" applyAlignment="1">
      <alignment vertical="top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2" fontId="12" fillId="0" borderId="2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164" fontId="11" fillId="0" borderId="4" xfId="0" applyNumberFormat="1" applyFont="1" applyBorder="1" applyAlignment="1">
      <alignment horizontal="right" vertical="center" wrapText="1"/>
    </xf>
    <xf numFmtId="42" fontId="7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632460</xdr:colOff>
      <xdr:row>2</xdr:row>
      <xdr:rowOff>213360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480060" cy="601980"/>
        </a:xfrm>
        <a:prstGeom prst="rect">
          <a:avLst/>
        </a:prstGeom>
      </xdr:spPr>
    </xdr:pic>
    <xdr:clientData/>
  </xdr:twoCellAnchor>
  <xdr:twoCellAnchor editAs="oneCell">
    <xdr:from>
      <xdr:col>3</xdr:col>
      <xdr:colOff>1508760</xdr:colOff>
      <xdr:row>0</xdr:row>
      <xdr:rowOff>99061</xdr:rowOff>
    </xdr:from>
    <xdr:to>
      <xdr:col>4</xdr:col>
      <xdr:colOff>1341120</xdr:colOff>
      <xdr:row>2</xdr:row>
      <xdr:rowOff>30480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9560" y="99061"/>
          <a:ext cx="1379220" cy="32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abSelected="1" workbookViewId="0">
      <selection activeCell="G8" sqref="G8"/>
    </sheetView>
  </sheetViews>
  <sheetFormatPr baseColWidth="10" defaultRowHeight="15" x14ac:dyDescent="0.3"/>
  <cols>
    <col min="1" max="1" width="18.44140625" style="8" customWidth="1"/>
    <col min="2" max="2" width="52.33203125" style="9" customWidth="1"/>
    <col min="3" max="3" width="22.5546875" style="10" customWidth="1"/>
    <col min="4" max="5" width="22.5546875" style="11" customWidth="1"/>
  </cols>
  <sheetData>
    <row r="1" spans="1:5" ht="21.6" customHeight="1" x14ac:dyDescent="0.4">
      <c r="A1" s="1" t="s">
        <v>0</v>
      </c>
      <c r="B1" s="1"/>
      <c r="C1" s="1"/>
      <c r="D1" s="1"/>
      <c r="E1" s="1"/>
    </row>
    <row r="2" spans="1:5" ht="9" customHeight="1" x14ac:dyDescent="0.4">
      <c r="A2" s="2"/>
      <c r="B2" s="2"/>
      <c r="C2" s="2"/>
      <c r="D2" s="2"/>
      <c r="E2" s="2"/>
    </row>
    <row r="3" spans="1:5" ht="18" customHeight="1" x14ac:dyDescent="0.3">
      <c r="A3" s="3" t="s">
        <v>1</v>
      </c>
      <c r="B3" s="3"/>
      <c r="C3" s="3"/>
      <c r="D3" s="3"/>
      <c r="E3" s="3"/>
    </row>
    <row r="4" spans="1:5" ht="15" customHeight="1" x14ac:dyDescent="0.3">
      <c r="A4" s="4" t="s">
        <v>2</v>
      </c>
      <c r="B4" s="4"/>
      <c r="C4" s="4"/>
      <c r="D4" s="4"/>
      <c r="E4" s="4"/>
    </row>
    <row r="5" spans="1:5" s="5" customFormat="1" ht="21" x14ac:dyDescent="0.3">
      <c r="A5" s="39" t="s">
        <v>258</v>
      </c>
      <c r="B5" s="39"/>
      <c r="C5" s="39"/>
      <c r="D5" s="39"/>
      <c r="E5" s="39"/>
    </row>
    <row r="6" spans="1:5" s="5" customFormat="1" ht="11.4" customHeight="1" x14ac:dyDescent="0.3">
      <c r="A6" s="12"/>
      <c r="B6" s="12"/>
      <c r="C6" s="12"/>
      <c r="D6" s="12"/>
      <c r="E6" s="12"/>
    </row>
    <row r="7" spans="1:5" ht="15" customHeight="1" x14ac:dyDescent="0.3">
      <c r="A7" s="6" t="s">
        <v>3</v>
      </c>
      <c r="B7" s="6" t="s">
        <v>4</v>
      </c>
      <c r="C7" s="7" t="s">
        <v>255</v>
      </c>
      <c r="D7" s="7" t="s">
        <v>256</v>
      </c>
      <c r="E7" s="7" t="s">
        <v>257</v>
      </c>
    </row>
    <row r="8" spans="1:5" ht="15.75" customHeight="1" x14ac:dyDescent="0.3">
      <c r="A8" s="6"/>
      <c r="B8" s="6"/>
      <c r="C8" s="7"/>
      <c r="D8" s="7"/>
      <c r="E8" s="7"/>
    </row>
    <row r="9" spans="1:5" s="16" customFormat="1" ht="13.8" x14ac:dyDescent="0.25">
      <c r="A9" s="13">
        <v>1000</v>
      </c>
      <c r="B9" s="14" t="s">
        <v>259</v>
      </c>
      <c r="C9" s="15">
        <f t="shared" ref="C9:E9" si="0">+C10+C13+C22+C39</f>
        <v>9069792.3200000003</v>
      </c>
      <c r="D9" s="15">
        <f t="shared" si="0"/>
        <v>7696000.7600000007</v>
      </c>
      <c r="E9" s="15">
        <f t="shared" si="0"/>
        <v>16553736.819999998</v>
      </c>
    </row>
    <row r="10" spans="1:5" s="16" customFormat="1" ht="13.8" x14ac:dyDescent="0.25">
      <c r="A10" s="17">
        <v>1100</v>
      </c>
      <c r="B10" s="18" t="s">
        <v>5</v>
      </c>
      <c r="C10" s="19">
        <f t="shared" ref="C10:E10" si="1">+C11+C12</f>
        <v>420499.20000000001</v>
      </c>
      <c r="D10" s="19">
        <f t="shared" si="1"/>
        <v>200692.6</v>
      </c>
      <c r="E10" s="19">
        <f t="shared" si="1"/>
        <v>0</v>
      </c>
    </row>
    <row r="11" spans="1:5" s="16" customFormat="1" ht="13.8" x14ac:dyDescent="0.25">
      <c r="A11" s="20">
        <v>1102</v>
      </c>
      <c r="B11" s="21" t="s">
        <v>6</v>
      </c>
      <c r="C11" s="22">
        <v>420499.20000000001</v>
      </c>
      <c r="D11" s="22">
        <v>200692.6</v>
      </c>
      <c r="E11" s="22">
        <v>0</v>
      </c>
    </row>
    <row r="12" spans="1:5" s="16" customFormat="1" ht="13.8" x14ac:dyDescent="0.25">
      <c r="A12" s="20">
        <v>1103</v>
      </c>
      <c r="B12" s="21" t="s">
        <v>7</v>
      </c>
      <c r="C12" s="22">
        <v>0</v>
      </c>
      <c r="D12" s="22">
        <v>0</v>
      </c>
      <c r="E12" s="22">
        <v>0</v>
      </c>
    </row>
    <row r="13" spans="1:5" s="16" customFormat="1" ht="13.8" x14ac:dyDescent="0.25">
      <c r="A13" s="17">
        <v>1200</v>
      </c>
      <c r="B13" s="18" t="s">
        <v>8</v>
      </c>
      <c r="C13" s="19">
        <f t="shared" ref="C13:E13" si="2">+C14+C19+C20+C21</f>
        <v>7076058.9199999999</v>
      </c>
      <c r="D13" s="19">
        <f t="shared" si="2"/>
        <v>6931108.4200000009</v>
      </c>
      <c r="E13" s="19">
        <f t="shared" si="2"/>
        <v>15892007.559999999</v>
      </c>
    </row>
    <row r="14" spans="1:5" s="16" customFormat="1" ht="13.8" x14ac:dyDescent="0.25">
      <c r="A14" s="20">
        <v>1201</v>
      </c>
      <c r="B14" s="21" t="s">
        <v>9</v>
      </c>
      <c r="C14" s="22">
        <f t="shared" ref="C14:E14" si="3">SUM(C15:C18)</f>
        <v>1997631.04</v>
      </c>
      <c r="D14" s="22">
        <f t="shared" si="3"/>
        <v>4059504.75</v>
      </c>
      <c r="E14" s="22">
        <f t="shared" si="3"/>
        <v>4697064.78</v>
      </c>
    </row>
    <row r="15" spans="1:5" s="16" customFormat="1" ht="13.8" x14ac:dyDescent="0.25">
      <c r="A15" s="20" t="s">
        <v>10</v>
      </c>
      <c r="B15" s="21" t="s">
        <v>11</v>
      </c>
      <c r="C15" s="22">
        <v>1273271.6299999999</v>
      </c>
      <c r="D15" s="22">
        <v>1798139.82</v>
      </c>
      <c r="E15" s="22">
        <v>1884678.45</v>
      </c>
    </row>
    <row r="16" spans="1:5" s="16" customFormat="1" ht="13.8" x14ac:dyDescent="0.25">
      <c r="A16" s="20" t="s">
        <v>10</v>
      </c>
      <c r="B16" s="21" t="s">
        <v>12</v>
      </c>
      <c r="C16" s="22">
        <v>650747.87</v>
      </c>
      <c r="D16" s="22">
        <v>2149210.5099999998</v>
      </c>
      <c r="E16" s="22">
        <v>2463666.9500000002</v>
      </c>
    </row>
    <row r="17" spans="1:5" s="16" customFormat="1" ht="13.8" x14ac:dyDescent="0.25">
      <c r="A17" s="20" t="s">
        <v>10</v>
      </c>
      <c r="B17" s="23" t="s">
        <v>13</v>
      </c>
      <c r="C17" s="24">
        <v>68231.44</v>
      </c>
      <c r="D17" s="24">
        <v>48320.08</v>
      </c>
      <c r="E17" s="24">
        <v>315947.06</v>
      </c>
    </row>
    <row r="18" spans="1:5" s="16" customFormat="1" ht="13.8" x14ac:dyDescent="0.25">
      <c r="A18" s="20" t="s">
        <v>10</v>
      </c>
      <c r="B18" s="23" t="s">
        <v>14</v>
      </c>
      <c r="C18" s="24">
        <v>5380.1</v>
      </c>
      <c r="D18" s="24">
        <v>63834.34</v>
      </c>
      <c r="E18" s="24">
        <v>32772.32</v>
      </c>
    </row>
    <row r="19" spans="1:5" s="16" customFormat="1" ht="13.8" x14ac:dyDescent="0.25">
      <c r="A19" s="20">
        <v>1202</v>
      </c>
      <c r="B19" s="21" t="s">
        <v>15</v>
      </c>
      <c r="C19" s="22">
        <v>4511543.41</v>
      </c>
      <c r="D19" s="22">
        <v>2861779.31</v>
      </c>
      <c r="E19" s="22">
        <v>10592495.76</v>
      </c>
    </row>
    <row r="20" spans="1:5" s="16" customFormat="1" ht="13.8" x14ac:dyDescent="0.25">
      <c r="A20" s="20">
        <v>1203</v>
      </c>
      <c r="B20" s="21" t="s">
        <v>16</v>
      </c>
      <c r="C20" s="22">
        <v>0</v>
      </c>
      <c r="D20" s="22">
        <v>0</v>
      </c>
      <c r="E20" s="22">
        <v>0</v>
      </c>
    </row>
    <row r="21" spans="1:5" s="16" customFormat="1" ht="13.8" x14ac:dyDescent="0.25">
      <c r="A21" s="20">
        <v>1204</v>
      </c>
      <c r="B21" s="21" t="s">
        <v>17</v>
      </c>
      <c r="C21" s="22">
        <v>566884.47</v>
      </c>
      <c r="D21" s="22">
        <v>9824.36</v>
      </c>
      <c r="E21" s="22">
        <v>602447.02</v>
      </c>
    </row>
    <row r="22" spans="1:5" s="16" customFormat="1" ht="13.8" x14ac:dyDescent="0.25">
      <c r="A22" s="17">
        <v>1700</v>
      </c>
      <c r="B22" s="18" t="s">
        <v>18</v>
      </c>
      <c r="C22" s="19">
        <f t="shared" ref="C22:E22" si="4">+C23+C27+C31+C35</f>
        <v>959519.45999999985</v>
      </c>
      <c r="D22" s="19">
        <f t="shared" si="4"/>
        <v>484786.02999999997</v>
      </c>
      <c r="E22" s="19">
        <f t="shared" si="4"/>
        <v>661729.26</v>
      </c>
    </row>
    <row r="23" spans="1:5" s="16" customFormat="1" ht="13.8" x14ac:dyDescent="0.25">
      <c r="A23" s="20">
        <v>1701</v>
      </c>
      <c r="B23" s="21" t="s">
        <v>19</v>
      </c>
      <c r="C23" s="22">
        <f t="shared" ref="C23:E23" si="5">SUM(C24:C26)</f>
        <v>802604.77999999991</v>
      </c>
      <c r="D23" s="22">
        <f t="shared" si="5"/>
        <v>50100.49</v>
      </c>
      <c r="E23" s="22">
        <f t="shared" si="5"/>
        <v>108987.23</v>
      </c>
    </row>
    <row r="24" spans="1:5" s="16" customFormat="1" ht="13.8" x14ac:dyDescent="0.25">
      <c r="A24" s="20" t="s">
        <v>10</v>
      </c>
      <c r="B24" s="21" t="s">
        <v>20</v>
      </c>
      <c r="C24" s="22">
        <v>0</v>
      </c>
      <c r="D24" s="22">
        <v>0</v>
      </c>
      <c r="E24" s="22">
        <v>0</v>
      </c>
    </row>
    <row r="25" spans="1:5" s="16" customFormat="1" ht="13.8" x14ac:dyDescent="0.25">
      <c r="A25" s="20" t="s">
        <v>10</v>
      </c>
      <c r="B25" s="21" t="s">
        <v>21</v>
      </c>
      <c r="C25" s="22">
        <v>683009.45</v>
      </c>
      <c r="D25" s="22">
        <v>820.81</v>
      </c>
      <c r="E25" s="22">
        <v>189.75</v>
      </c>
    </row>
    <row r="26" spans="1:5" s="16" customFormat="1" ht="13.8" x14ac:dyDescent="0.25">
      <c r="A26" s="20" t="s">
        <v>10</v>
      </c>
      <c r="B26" s="21" t="s">
        <v>22</v>
      </c>
      <c r="C26" s="22">
        <v>119595.33</v>
      </c>
      <c r="D26" s="22">
        <v>49279.68</v>
      </c>
      <c r="E26" s="22">
        <v>108797.48</v>
      </c>
    </row>
    <row r="27" spans="1:5" s="16" customFormat="1" ht="13.8" x14ac:dyDescent="0.25">
      <c r="A27" s="20">
        <v>1702</v>
      </c>
      <c r="B27" s="21" t="s">
        <v>23</v>
      </c>
      <c r="C27" s="22">
        <f t="shared" ref="C27:E27" si="6">SUM(C28:C30)</f>
        <v>0</v>
      </c>
      <c r="D27" s="22">
        <f t="shared" si="6"/>
        <v>0</v>
      </c>
      <c r="E27" s="22">
        <f t="shared" si="6"/>
        <v>0</v>
      </c>
    </row>
    <row r="28" spans="1:5" s="16" customFormat="1" ht="13.8" x14ac:dyDescent="0.25">
      <c r="A28" s="20" t="s">
        <v>10</v>
      </c>
      <c r="B28" s="21" t="s">
        <v>20</v>
      </c>
      <c r="C28" s="22">
        <v>0</v>
      </c>
      <c r="D28" s="22">
        <v>0</v>
      </c>
      <c r="E28" s="22">
        <v>0</v>
      </c>
    </row>
    <row r="29" spans="1:5" s="16" customFormat="1" ht="13.8" x14ac:dyDescent="0.25">
      <c r="A29" s="20" t="s">
        <v>10</v>
      </c>
      <c r="B29" s="21" t="s">
        <v>21</v>
      </c>
      <c r="C29" s="22">
        <v>0</v>
      </c>
      <c r="D29" s="22">
        <v>0</v>
      </c>
      <c r="E29" s="22">
        <v>0</v>
      </c>
    </row>
    <row r="30" spans="1:5" s="16" customFormat="1" ht="13.8" x14ac:dyDescent="0.25">
      <c r="A30" s="20" t="s">
        <v>10</v>
      </c>
      <c r="B30" s="21" t="s">
        <v>24</v>
      </c>
      <c r="C30" s="22">
        <v>0</v>
      </c>
      <c r="D30" s="22">
        <v>0</v>
      </c>
      <c r="E30" s="22">
        <v>0</v>
      </c>
    </row>
    <row r="31" spans="1:5" s="16" customFormat="1" ht="13.8" x14ac:dyDescent="0.25">
      <c r="A31" s="20">
        <v>1703</v>
      </c>
      <c r="B31" s="21" t="s">
        <v>25</v>
      </c>
      <c r="C31" s="22">
        <f t="shared" ref="C31:E31" si="7">SUM(C32:C34)</f>
        <v>10032.58</v>
      </c>
      <c r="D31" s="22">
        <f t="shared" si="7"/>
        <v>0</v>
      </c>
      <c r="E31" s="22">
        <f t="shared" si="7"/>
        <v>0</v>
      </c>
    </row>
    <row r="32" spans="1:5" s="16" customFormat="1" ht="13.8" x14ac:dyDescent="0.25">
      <c r="A32" s="20" t="s">
        <v>10</v>
      </c>
      <c r="B32" s="21" t="s">
        <v>20</v>
      </c>
      <c r="C32" s="22">
        <v>0</v>
      </c>
      <c r="D32" s="22">
        <v>0</v>
      </c>
      <c r="E32" s="22">
        <v>0</v>
      </c>
    </row>
    <row r="33" spans="1:5" s="16" customFormat="1" ht="13.8" x14ac:dyDescent="0.25">
      <c r="A33" s="20" t="s">
        <v>10</v>
      </c>
      <c r="B33" s="21" t="s">
        <v>21</v>
      </c>
      <c r="C33" s="22">
        <v>10032.58</v>
      </c>
      <c r="D33" s="22">
        <v>0</v>
      </c>
      <c r="E33" s="22">
        <v>0</v>
      </c>
    </row>
    <row r="34" spans="1:5" s="16" customFormat="1" ht="13.8" x14ac:dyDescent="0.25">
      <c r="A34" s="20" t="s">
        <v>10</v>
      </c>
      <c r="B34" s="21" t="s">
        <v>26</v>
      </c>
      <c r="C34" s="22">
        <v>0</v>
      </c>
      <c r="D34" s="22">
        <v>0</v>
      </c>
      <c r="E34" s="22">
        <v>0</v>
      </c>
    </row>
    <row r="35" spans="1:5" s="16" customFormat="1" ht="13.8" x14ac:dyDescent="0.25">
      <c r="A35" s="20">
        <v>1704</v>
      </c>
      <c r="B35" s="21" t="s">
        <v>27</v>
      </c>
      <c r="C35" s="22">
        <f t="shared" ref="C35:E35" si="8">SUM(C36:C38)</f>
        <v>146882.1</v>
      </c>
      <c r="D35" s="22">
        <f t="shared" si="8"/>
        <v>434685.54</v>
      </c>
      <c r="E35" s="22">
        <f t="shared" si="8"/>
        <v>552742.03</v>
      </c>
    </row>
    <row r="36" spans="1:5" s="16" customFormat="1" ht="13.8" x14ac:dyDescent="0.25">
      <c r="A36" s="20" t="s">
        <v>10</v>
      </c>
      <c r="B36" s="21" t="s">
        <v>20</v>
      </c>
      <c r="C36" s="22">
        <v>0</v>
      </c>
      <c r="D36" s="22">
        <v>0</v>
      </c>
      <c r="E36" s="22">
        <v>0</v>
      </c>
    </row>
    <row r="37" spans="1:5" s="16" customFormat="1" ht="13.8" x14ac:dyDescent="0.25">
      <c r="A37" s="20" t="s">
        <v>10</v>
      </c>
      <c r="B37" s="21" t="s">
        <v>21</v>
      </c>
      <c r="C37" s="22">
        <v>146882.1</v>
      </c>
      <c r="D37" s="22">
        <v>434685.54</v>
      </c>
      <c r="E37" s="22">
        <v>552742.03</v>
      </c>
    </row>
    <row r="38" spans="1:5" s="16" customFormat="1" ht="13.8" x14ac:dyDescent="0.25">
      <c r="A38" s="20" t="s">
        <v>10</v>
      </c>
      <c r="B38" s="21" t="s">
        <v>28</v>
      </c>
      <c r="C38" s="22">
        <v>0</v>
      </c>
      <c r="D38" s="22">
        <v>0</v>
      </c>
      <c r="E38" s="22">
        <v>0</v>
      </c>
    </row>
    <row r="39" spans="1:5" s="16" customFormat="1" ht="13.8" x14ac:dyDescent="0.25">
      <c r="A39" s="17">
        <v>1800</v>
      </c>
      <c r="B39" s="18" t="s">
        <v>29</v>
      </c>
      <c r="C39" s="19">
        <f t="shared" ref="C39:E39" si="9">SUM(C41:C46)</f>
        <v>613714.74</v>
      </c>
      <c r="D39" s="19">
        <f t="shared" si="9"/>
        <v>79413.710000000006</v>
      </c>
      <c r="E39" s="19">
        <f t="shared" si="9"/>
        <v>0</v>
      </c>
    </row>
    <row r="40" spans="1:5" s="16" customFormat="1" ht="13.8" x14ac:dyDescent="0.25">
      <c r="A40" s="20">
        <v>1801</v>
      </c>
      <c r="B40" s="21" t="s">
        <v>30</v>
      </c>
      <c r="C40" s="22">
        <f t="shared" ref="C40:E40" si="10">SUM(C41:C46)</f>
        <v>613714.74</v>
      </c>
      <c r="D40" s="22">
        <f t="shared" si="10"/>
        <v>79413.710000000006</v>
      </c>
      <c r="E40" s="22">
        <f t="shared" si="10"/>
        <v>0</v>
      </c>
    </row>
    <row r="41" spans="1:5" s="16" customFormat="1" ht="13.8" x14ac:dyDescent="0.25">
      <c r="A41" s="20" t="s">
        <v>10</v>
      </c>
      <c r="B41" s="21" t="s">
        <v>31</v>
      </c>
      <c r="C41" s="22">
        <v>122632.79</v>
      </c>
      <c r="D41" s="22">
        <v>15876.64</v>
      </c>
      <c r="E41" s="22">
        <v>0</v>
      </c>
    </row>
    <row r="42" spans="1:5" s="16" customFormat="1" ht="13.8" x14ac:dyDescent="0.25">
      <c r="A42" s="20" t="s">
        <v>10</v>
      </c>
      <c r="B42" s="21" t="s">
        <v>32</v>
      </c>
      <c r="C42" s="22">
        <v>122632.79</v>
      </c>
      <c r="D42" s="22">
        <v>15876.64</v>
      </c>
      <c r="E42" s="22">
        <v>0</v>
      </c>
    </row>
    <row r="43" spans="1:5" s="16" customFormat="1" ht="13.8" x14ac:dyDescent="0.25">
      <c r="A43" s="20" t="s">
        <v>10</v>
      </c>
      <c r="B43" s="21" t="s">
        <v>33</v>
      </c>
      <c r="C43" s="22">
        <v>184580.15</v>
      </c>
      <c r="D43" s="22">
        <v>23878.799999999999</v>
      </c>
      <c r="E43" s="22">
        <v>0</v>
      </c>
    </row>
    <row r="44" spans="1:5" s="16" customFormat="1" ht="13.8" x14ac:dyDescent="0.25">
      <c r="A44" s="20" t="s">
        <v>10</v>
      </c>
      <c r="B44" s="21" t="s">
        <v>34</v>
      </c>
      <c r="C44" s="22">
        <v>61289.67</v>
      </c>
      <c r="D44" s="22">
        <v>7927.21</v>
      </c>
      <c r="E44" s="22">
        <v>0</v>
      </c>
    </row>
    <row r="45" spans="1:5" s="16" customFormat="1" ht="13.8" x14ac:dyDescent="0.25">
      <c r="A45" s="20" t="s">
        <v>10</v>
      </c>
      <c r="B45" s="21" t="s">
        <v>35</v>
      </c>
      <c r="C45" s="22">
        <v>61289.67</v>
      </c>
      <c r="D45" s="22">
        <v>7927.21</v>
      </c>
      <c r="E45" s="22">
        <v>0</v>
      </c>
    </row>
    <row r="46" spans="1:5" s="16" customFormat="1" ht="27.6" x14ac:dyDescent="0.25">
      <c r="A46" s="20" t="s">
        <v>10</v>
      </c>
      <c r="B46" s="21" t="s">
        <v>36</v>
      </c>
      <c r="C46" s="22">
        <v>61289.67</v>
      </c>
      <c r="D46" s="22">
        <v>7927.21</v>
      </c>
      <c r="E46" s="22">
        <v>0</v>
      </c>
    </row>
    <row r="47" spans="1:5" s="16" customFormat="1" ht="13.8" x14ac:dyDescent="0.25">
      <c r="A47" s="13">
        <v>3000</v>
      </c>
      <c r="B47" s="14" t="s">
        <v>260</v>
      </c>
      <c r="C47" s="19">
        <f t="shared" ref="C47:E47" si="11">+C48</f>
        <v>0</v>
      </c>
      <c r="D47" s="19">
        <f t="shared" si="11"/>
        <v>0</v>
      </c>
      <c r="E47" s="19">
        <f t="shared" si="11"/>
        <v>0</v>
      </c>
    </row>
    <row r="48" spans="1:5" s="16" customFormat="1" ht="13.8" x14ac:dyDescent="0.25">
      <c r="A48" s="17">
        <v>3100</v>
      </c>
      <c r="B48" s="18" t="s">
        <v>37</v>
      </c>
      <c r="C48" s="19">
        <f t="shared" ref="C48:E48" si="12">+C49+C50+C51+C52+C53</f>
        <v>0</v>
      </c>
      <c r="D48" s="19">
        <f t="shared" si="12"/>
        <v>0</v>
      </c>
      <c r="E48" s="19">
        <f t="shared" si="12"/>
        <v>0</v>
      </c>
    </row>
    <row r="49" spans="1:5" s="16" customFormat="1" ht="13.8" x14ac:dyDescent="0.25">
      <c r="A49" s="20">
        <v>3101</v>
      </c>
      <c r="B49" s="21" t="s">
        <v>38</v>
      </c>
      <c r="C49" s="22">
        <v>0</v>
      </c>
      <c r="D49" s="22">
        <v>0</v>
      </c>
      <c r="E49" s="22">
        <v>0</v>
      </c>
    </row>
    <row r="50" spans="1:5" s="16" customFormat="1" ht="13.8" x14ac:dyDescent="0.25">
      <c r="A50" s="20">
        <v>3102</v>
      </c>
      <c r="B50" s="21" t="s">
        <v>39</v>
      </c>
      <c r="C50" s="22">
        <v>0</v>
      </c>
      <c r="D50" s="22">
        <v>0</v>
      </c>
      <c r="E50" s="22">
        <v>0</v>
      </c>
    </row>
    <row r="51" spans="1:5" s="16" customFormat="1" ht="13.8" x14ac:dyDescent="0.25">
      <c r="A51" s="20">
        <v>3103</v>
      </c>
      <c r="B51" s="21" t="s">
        <v>40</v>
      </c>
      <c r="C51" s="22">
        <v>0</v>
      </c>
      <c r="D51" s="22">
        <v>0</v>
      </c>
      <c r="E51" s="22">
        <v>0</v>
      </c>
    </row>
    <row r="52" spans="1:5" s="25" customFormat="1" ht="13.8" x14ac:dyDescent="0.25">
      <c r="A52" s="20">
        <v>3107</v>
      </c>
      <c r="B52" s="21" t="s">
        <v>41</v>
      </c>
      <c r="C52" s="22">
        <v>0</v>
      </c>
      <c r="D52" s="22">
        <v>0</v>
      </c>
      <c r="E52" s="22">
        <v>0</v>
      </c>
    </row>
    <row r="53" spans="1:5" s="26" customFormat="1" ht="13.8" x14ac:dyDescent="0.3">
      <c r="A53" s="20">
        <v>3109</v>
      </c>
      <c r="B53" s="21" t="s">
        <v>42</v>
      </c>
      <c r="C53" s="22">
        <v>0</v>
      </c>
      <c r="D53" s="22">
        <v>0</v>
      </c>
      <c r="E53" s="22">
        <v>0</v>
      </c>
    </row>
    <row r="54" spans="1:5" s="16" customFormat="1" ht="13.8" x14ac:dyDescent="0.25">
      <c r="A54" s="13">
        <v>4000</v>
      </c>
      <c r="B54" s="14" t="s">
        <v>261</v>
      </c>
      <c r="C54" s="15">
        <f t="shared" ref="C54:E54" si="13">C55+C58+C157</f>
        <v>2963217.6900000004</v>
      </c>
      <c r="D54" s="15">
        <f t="shared" si="13"/>
        <v>4587181.92</v>
      </c>
      <c r="E54" s="15">
        <f t="shared" si="13"/>
        <v>4705426.9399999995</v>
      </c>
    </row>
    <row r="55" spans="1:5" s="16" customFormat="1" ht="27.6" x14ac:dyDescent="0.25">
      <c r="A55" s="17">
        <v>4100</v>
      </c>
      <c r="B55" s="18" t="s">
        <v>43</v>
      </c>
      <c r="C55" s="19">
        <f t="shared" ref="C55:E55" si="14">SUM(C56:C57)</f>
        <v>0</v>
      </c>
      <c r="D55" s="19">
        <f t="shared" si="14"/>
        <v>0</v>
      </c>
      <c r="E55" s="19">
        <f t="shared" si="14"/>
        <v>0</v>
      </c>
    </row>
    <row r="56" spans="1:5" s="25" customFormat="1" ht="13.8" x14ac:dyDescent="0.25">
      <c r="A56" s="20">
        <v>4101</v>
      </c>
      <c r="B56" s="21" t="s">
        <v>44</v>
      </c>
      <c r="C56" s="22">
        <v>0</v>
      </c>
      <c r="D56" s="22">
        <v>0</v>
      </c>
      <c r="E56" s="22">
        <v>0</v>
      </c>
    </row>
    <row r="57" spans="1:5" s="16" customFormat="1" ht="13.8" x14ac:dyDescent="0.25">
      <c r="A57" s="20">
        <v>4102</v>
      </c>
      <c r="B57" s="21" t="s">
        <v>45</v>
      </c>
      <c r="C57" s="22">
        <v>0</v>
      </c>
      <c r="D57" s="22">
        <v>0</v>
      </c>
      <c r="E57" s="22">
        <v>0</v>
      </c>
    </row>
    <row r="58" spans="1:5" s="16" customFormat="1" ht="13.8" x14ac:dyDescent="0.25">
      <c r="A58" s="17">
        <v>4300</v>
      </c>
      <c r="B58" s="18" t="s">
        <v>46</v>
      </c>
      <c r="C58" s="19">
        <f t="shared" ref="C58:E58" si="15">+C59+C60+C64+C68+C70+C72+C80+C95+C99+C108+C125+C135+C136+C137+C141</f>
        <v>2962209.2300000004</v>
      </c>
      <c r="D58" s="19">
        <f t="shared" si="15"/>
        <v>4587085.0199999996</v>
      </c>
      <c r="E58" s="19">
        <f t="shared" si="15"/>
        <v>4705153.3999999994</v>
      </c>
    </row>
    <row r="59" spans="1:5" s="16" customFormat="1" ht="13.8" x14ac:dyDescent="0.25">
      <c r="A59" s="20">
        <v>4301</v>
      </c>
      <c r="B59" s="21" t="s">
        <v>47</v>
      </c>
      <c r="C59" s="22">
        <v>1639063.68</v>
      </c>
      <c r="D59" s="22">
        <v>1984467.91</v>
      </c>
      <c r="E59" s="22">
        <v>1774849.7</v>
      </c>
    </row>
    <row r="60" spans="1:5" s="16" customFormat="1" ht="13.8" x14ac:dyDescent="0.25">
      <c r="A60" s="20">
        <v>4303</v>
      </c>
      <c r="B60" s="21" t="s">
        <v>48</v>
      </c>
      <c r="C60" s="22">
        <f t="shared" ref="C60:E60" si="16">+C61+C62+C63</f>
        <v>9486.83</v>
      </c>
      <c r="D60" s="22">
        <f t="shared" si="16"/>
        <v>4563.8100000000004</v>
      </c>
      <c r="E60" s="22">
        <f t="shared" si="16"/>
        <v>2154.2399999999998</v>
      </c>
    </row>
    <row r="61" spans="1:5" s="16" customFormat="1" ht="13.8" x14ac:dyDescent="0.25">
      <c r="A61" s="20" t="s">
        <v>10</v>
      </c>
      <c r="B61" s="21" t="s">
        <v>49</v>
      </c>
      <c r="C61" s="22">
        <v>9486.83</v>
      </c>
      <c r="D61" s="22">
        <v>4563.8100000000004</v>
      </c>
      <c r="E61" s="22">
        <v>2154.2399999999998</v>
      </c>
    </row>
    <row r="62" spans="1:5" s="16" customFormat="1" ht="13.8" x14ac:dyDescent="0.25">
      <c r="A62" s="20" t="s">
        <v>10</v>
      </c>
      <c r="B62" s="21" t="s">
        <v>50</v>
      </c>
      <c r="C62" s="22">
        <v>0</v>
      </c>
      <c r="D62" s="22">
        <v>0</v>
      </c>
      <c r="E62" s="22">
        <v>0</v>
      </c>
    </row>
    <row r="63" spans="1:5" s="16" customFormat="1" ht="13.8" x14ac:dyDescent="0.25">
      <c r="A63" s="20" t="s">
        <v>10</v>
      </c>
      <c r="B63" s="21" t="s">
        <v>51</v>
      </c>
      <c r="C63" s="22">
        <v>0</v>
      </c>
      <c r="D63" s="22">
        <v>0</v>
      </c>
      <c r="E63" s="22">
        <v>0</v>
      </c>
    </row>
    <row r="64" spans="1:5" s="16" customFormat="1" ht="13.8" x14ac:dyDescent="0.25">
      <c r="A64" s="20">
        <v>4304</v>
      </c>
      <c r="B64" s="21" t="s">
        <v>52</v>
      </c>
      <c r="C64" s="22">
        <f t="shared" ref="C64:E64" si="17">+C65+C66+C67</f>
        <v>118159.97</v>
      </c>
      <c r="D64" s="22">
        <f t="shared" si="17"/>
        <v>118732.70000000001</v>
      </c>
      <c r="E64" s="22">
        <f t="shared" si="17"/>
        <v>150404.22</v>
      </c>
    </row>
    <row r="65" spans="1:5" s="16" customFormat="1" ht="13.8" x14ac:dyDescent="0.25">
      <c r="A65" s="20" t="s">
        <v>10</v>
      </c>
      <c r="B65" s="21" t="s">
        <v>53</v>
      </c>
      <c r="C65" s="22">
        <v>55572.22</v>
      </c>
      <c r="D65" s="22">
        <v>50695.24</v>
      </c>
      <c r="E65" s="22">
        <v>61076</v>
      </c>
    </row>
    <row r="66" spans="1:5" s="16" customFormat="1" ht="13.8" x14ac:dyDescent="0.25">
      <c r="A66" s="20" t="s">
        <v>10</v>
      </c>
      <c r="B66" s="21" t="s">
        <v>54</v>
      </c>
      <c r="C66" s="22">
        <v>0</v>
      </c>
      <c r="D66" s="22">
        <v>0</v>
      </c>
      <c r="E66" s="22">
        <v>0</v>
      </c>
    </row>
    <row r="67" spans="1:5" s="16" customFormat="1" ht="13.8" x14ac:dyDescent="0.25">
      <c r="A67" s="20" t="s">
        <v>10</v>
      </c>
      <c r="B67" s="21" t="s">
        <v>55</v>
      </c>
      <c r="C67" s="22">
        <v>62587.75</v>
      </c>
      <c r="D67" s="22">
        <v>68037.460000000006</v>
      </c>
      <c r="E67" s="22">
        <v>89328.22</v>
      </c>
    </row>
    <row r="68" spans="1:5" s="16" customFormat="1" ht="13.8" x14ac:dyDescent="0.25">
      <c r="A68" s="20">
        <v>4306</v>
      </c>
      <c r="B68" s="21" t="s">
        <v>56</v>
      </c>
      <c r="C68" s="22">
        <f t="shared" ref="C68:E68" si="18">C69</f>
        <v>3000</v>
      </c>
      <c r="D68" s="22">
        <f t="shared" si="18"/>
        <v>6400</v>
      </c>
      <c r="E68" s="22">
        <f t="shared" si="18"/>
        <v>0</v>
      </c>
    </row>
    <row r="69" spans="1:5" s="16" customFormat="1" ht="27.6" x14ac:dyDescent="0.25">
      <c r="A69" s="20" t="s">
        <v>10</v>
      </c>
      <c r="B69" s="21" t="s">
        <v>57</v>
      </c>
      <c r="C69" s="22">
        <v>3000</v>
      </c>
      <c r="D69" s="22">
        <v>6400</v>
      </c>
      <c r="E69" s="22">
        <v>0</v>
      </c>
    </row>
    <row r="70" spans="1:5" s="16" customFormat="1" ht="13.8" x14ac:dyDescent="0.25">
      <c r="A70" s="20">
        <v>4307</v>
      </c>
      <c r="B70" s="21" t="s">
        <v>58</v>
      </c>
      <c r="C70" s="22">
        <f t="shared" ref="C70:E70" si="19">+C71</f>
        <v>0</v>
      </c>
      <c r="D70" s="22">
        <f t="shared" si="19"/>
        <v>0</v>
      </c>
      <c r="E70" s="22">
        <f t="shared" si="19"/>
        <v>0</v>
      </c>
    </row>
    <row r="71" spans="1:5" s="16" customFormat="1" ht="13.8" x14ac:dyDescent="0.25">
      <c r="A71" s="20" t="s">
        <v>10</v>
      </c>
      <c r="B71" s="21" t="s">
        <v>59</v>
      </c>
      <c r="C71" s="22">
        <v>0</v>
      </c>
      <c r="D71" s="22">
        <v>0</v>
      </c>
      <c r="E71" s="22">
        <v>0</v>
      </c>
    </row>
    <row r="72" spans="1:5" s="16" customFormat="1" ht="13.8" x14ac:dyDescent="0.25">
      <c r="A72" s="20">
        <v>4308</v>
      </c>
      <c r="B72" s="21" t="s">
        <v>60</v>
      </c>
      <c r="C72" s="22">
        <f t="shared" ref="C72:E72" si="20">+C73+C74+C75+C76+C77+C78+C79</f>
        <v>9120.86</v>
      </c>
      <c r="D72" s="22">
        <f t="shared" si="20"/>
        <v>21920.45</v>
      </c>
      <c r="E72" s="22">
        <f t="shared" si="20"/>
        <v>39074.199999999997</v>
      </c>
    </row>
    <row r="73" spans="1:5" s="16" customFormat="1" ht="13.8" x14ac:dyDescent="0.25">
      <c r="A73" s="20" t="s">
        <v>10</v>
      </c>
      <c r="B73" s="21" t="s">
        <v>61</v>
      </c>
      <c r="C73" s="22">
        <v>0</v>
      </c>
      <c r="D73" s="22">
        <v>0</v>
      </c>
      <c r="E73" s="22">
        <v>0</v>
      </c>
    </row>
    <row r="74" spans="1:5" s="16" customFormat="1" ht="27.6" x14ac:dyDescent="0.25">
      <c r="A74" s="20" t="s">
        <v>10</v>
      </c>
      <c r="B74" s="21" t="s">
        <v>62</v>
      </c>
      <c r="C74" s="22">
        <v>0</v>
      </c>
      <c r="D74" s="22">
        <v>0</v>
      </c>
      <c r="E74" s="22">
        <v>0</v>
      </c>
    </row>
    <row r="75" spans="1:5" s="16" customFormat="1" ht="13.8" x14ac:dyDescent="0.25">
      <c r="A75" s="20" t="s">
        <v>10</v>
      </c>
      <c r="B75" s="21" t="s">
        <v>63</v>
      </c>
      <c r="C75" s="22">
        <v>0</v>
      </c>
      <c r="D75" s="22">
        <v>0</v>
      </c>
      <c r="E75" s="22">
        <v>0</v>
      </c>
    </row>
    <row r="76" spans="1:5" s="16" customFormat="1" ht="13.8" x14ac:dyDescent="0.25">
      <c r="A76" s="20" t="s">
        <v>10</v>
      </c>
      <c r="B76" s="21" t="s">
        <v>64</v>
      </c>
      <c r="C76" s="22">
        <v>0</v>
      </c>
      <c r="D76" s="22">
        <v>0</v>
      </c>
      <c r="E76" s="22">
        <v>0</v>
      </c>
    </row>
    <row r="77" spans="1:5" s="16" customFormat="1" ht="13.8" x14ac:dyDescent="0.25">
      <c r="A77" s="20" t="s">
        <v>10</v>
      </c>
      <c r="B77" s="21" t="s">
        <v>65</v>
      </c>
      <c r="C77" s="22">
        <v>9120.86</v>
      </c>
      <c r="D77" s="22">
        <v>21920.45</v>
      </c>
      <c r="E77" s="22">
        <v>39074.199999999997</v>
      </c>
    </row>
    <row r="78" spans="1:5" s="16" customFormat="1" ht="13.8" x14ac:dyDescent="0.25">
      <c r="A78" s="20" t="s">
        <v>10</v>
      </c>
      <c r="B78" s="21" t="s">
        <v>66</v>
      </c>
      <c r="C78" s="22">
        <v>0</v>
      </c>
      <c r="D78" s="22">
        <v>0</v>
      </c>
      <c r="E78" s="22">
        <v>0</v>
      </c>
    </row>
    <row r="79" spans="1:5" s="16" customFormat="1" ht="27.6" x14ac:dyDescent="0.25">
      <c r="A79" s="20" t="s">
        <v>10</v>
      </c>
      <c r="B79" s="21" t="s">
        <v>67</v>
      </c>
      <c r="C79" s="22">
        <v>0</v>
      </c>
      <c r="D79" s="22">
        <v>0</v>
      </c>
      <c r="E79" s="22">
        <v>0</v>
      </c>
    </row>
    <row r="80" spans="1:5" s="16" customFormat="1" ht="13.8" x14ac:dyDescent="0.25">
      <c r="A80" s="20">
        <v>4310</v>
      </c>
      <c r="B80" s="21" t="s">
        <v>68</v>
      </c>
      <c r="C80" s="22">
        <f t="shared" ref="C80:E80" si="21">SUM(C81:C94)</f>
        <v>622554.56000000006</v>
      </c>
      <c r="D80" s="22">
        <f t="shared" si="21"/>
        <v>746399.4</v>
      </c>
      <c r="E80" s="22">
        <f t="shared" si="21"/>
        <v>1211724.92</v>
      </c>
    </row>
    <row r="81" spans="1:5" s="16" customFormat="1" ht="27.6" x14ac:dyDescent="0.25">
      <c r="A81" s="20" t="s">
        <v>10</v>
      </c>
      <c r="B81" s="21" t="s">
        <v>69</v>
      </c>
      <c r="C81" s="22">
        <v>390861.41</v>
      </c>
      <c r="D81" s="22">
        <v>206336.42</v>
      </c>
      <c r="E81" s="22">
        <v>380874.66</v>
      </c>
    </row>
    <row r="82" spans="1:5" s="16" customFormat="1" ht="13.8" x14ac:dyDescent="0.25">
      <c r="A82" s="20" t="s">
        <v>10</v>
      </c>
      <c r="B82" s="21" t="s">
        <v>70</v>
      </c>
      <c r="C82" s="22">
        <v>59021.39</v>
      </c>
      <c r="D82" s="22">
        <v>146013.25</v>
      </c>
      <c r="E82" s="22">
        <v>530321.34</v>
      </c>
    </row>
    <row r="83" spans="1:5" s="16" customFormat="1" ht="27.6" x14ac:dyDescent="0.25">
      <c r="A83" s="20" t="s">
        <v>10</v>
      </c>
      <c r="B83" s="21" t="s">
        <v>71</v>
      </c>
      <c r="C83" s="22">
        <v>0</v>
      </c>
      <c r="D83" s="22">
        <v>0</v>
      </c>
      <c r="E83" s="22">
        <v>0</v>
      </c>
    </row>
    <row r="84" spans="1:5" s="16" customFormat="1" ht="27.6" x14ac:dyDescent="0.25">
      <c r="A84" s="20" t="s">
        <v>10</v>
      </c>
      <c r="B84" s="21" t="s">
        <v>72</v>
      </c>
      <c r="C84" s="22">
        <v>0</v>
      </c>
      <c r="D84" s="22">
        <v>0</v>
      </c>
      <c r="E84" s="22">
        <v>0</v>
      </c>
    </row>
    <row r="85" spans="1:5" s="16" customFormat="1" ht="13.8" x14ac:dyDescent="0.25">
      <c r="A85" s="20" t="s">
        <v>10</v>
      </c>
      <c r="B85" s="21" t="s">
        <v>73</v>
      </c>
      <c r="C85" s="22">
        <v>0</v>
      </c>
      <c r="D85" s="22">
        <v>0</v>
      </c>
      <c r="E85" s="22">
        <v>0</v>
      </c>
    </row>
    <row r="86" spans="1:5" s="16" customFormat="1" ht="13.8" x14ac:dyDescent="0.25">
      <c r="A86" s="20" t="s">
        <v>10</v>
      </c>
      <c r="B86" s="21" t="s">
        <v>74</v>
      </c>
      <c r="C86" s="22">
        <v>28998.11</v>
      </c>
      <c r="D86" s="22">
        <v>28354.22</v>
      </c>
      <c r="E86" s="22">
        <v>19089.36</v>
      </c>
    </row>
    <row r="87" spans="1:5" s="16" customFormat="1" ht="13.8" x14ac:dyDescent="0.25">
      <c r="A87" s="20" t="s">
        <v>10</v>
      </c>
      <c r="B87" s="21" t="s">
        <v>75</v>
      </c>
      <c r="C87" s="22">
        <v>27987.64</v>
      </c>
      <c r="D87" s="22">
        <v>200254.94</v>
      </c>
      <c r="E87" s="22">
        <v>19811.96</v>
      </c>
    </row>
    <row r="88" spans="1:5" s="16" customFormat="1" ht="13.8" x14ac:dyDescent="0.25">
      <c r="A88" s="20" t="s">
        <v>10</v>
      </c>
      <c r="B88" s="21" t="s">
        <v>76</v>
      </c>
      <c r="C88" s="22">
        <v>0</v>
      </c>
      <c r="D88" s="22">
        <v>0</v>
      </c>
      <c r="E88" s="22">
        <v>0</v>
      </c>
    </row>
    <row r="89" spans="1:5" s="16" customFormat="1" ht="13.8" x14ac:dyDescent="0.25">
      <c r="A89" s="20" t="s">
        <v>10</v>
      </c>
      <c r="B89" s="21" t="s">
        <v>77</v>
      </c>
      <c r="C89" s="22">
        <v>0</v>
      </c>
      <c r="D89" s="22">
        <v>0</v>
      </c>
      <c r="E89" s="22">
        <v>0</v>
      </c>
    </row>
    <row r="90" spans="1:5" s="16" customFormat="1" ht="13.8" x14ac:dyDescent="0.25">
      <c r="A90" s="20" t="s">
        <v>10</v>
      </c>
      <c r="B90" s="21" t="s">
        <v>78</v>
      </c>
      <c r="C90" s="22">
        <v>12881.39</v>
      </c>
      <c r="D90" s="22">
        <v>53778.99</v>
      </c>
      <c r="E90" s="22">
        <v>9122.6</v>
      </c>
    </row>
    <row r="91" spans="1:5" s="16" customFormat="1" ht="27.6" x14ac:dyDescent="0.25">
      <c r="A91" s="20" t="s">
        <v>10</v>
      </c>
      <c r="B91" s="21" t="s">
        <v>79</v>
      </c>
      <c r="C91" s="22">
        <v>0</v>
      </c>
      <c r="D91" s="22">
        <v>0</v>
      </c>
      <c r="E91" s="22">
        <v>0</v>
      </c>
    </row>
    <row r="92" spans="1:5" s="16" customFormat="1" ht="13.8" x14ac:dyDescent="0.25">
      <c r="A92" s="20" t="s">
        <v>10</v>
      </c>
      <c r="B92" s="21" t="s">
        <v>80</v>
      </c>
      <c r="C92" s="22">
        <v>104000.62</v>
      </c>
      <c r="D92" s="22">
        <v>79244.58</v>
      </c>
      <c r="E92" s="22">
        <v>92325</v>
      </c>
    </row>
    <row r="93" spans="1:5" s="16" customFormat="1" ht="13.8" x14ac:dyDescent="0.25">
      <c r="A93" s="27" t="s">
        <v>10</v>
      </c>
      <c r="B93" s="21" t="s">
        <v>81</v>
      </c>
      <c r="C93" s="22">
        <v>-1196</v>
      </c>
      <c r="D93" s="22">
        <v>32417</v>
      </c>
      <c r="E93" s="22">
        <v>160180</v>
      </c>
    </row>
    <row r="94" spans="1:5" s="16" customFormat="1" ht="13.8" x14ac:dyDescent="0.25">
      <c r="A94" s="27"/>
      <c r="B94" s="21" t="s">
        <v>82</v>
      </c>
      <c r="C94" s="22">
        <v>0</v>
      </c>
      <c r="D94" s="22">
        <v>0</v>
      </c>
      <c r="E94" s="22">
        <v>0</v>
      </c>
    </row>
    <row r="95" spans="1:5" s="16" customFormat="1" ht="13.8" x14ac:dyDescent="0.25">
      <c r="A95" s="20">
        <v>4311</v>
      </c>
      <c r="B95" s="21" t="s">
        <v>83</v>
      </c>
      <c r="C95" s="22">
        <f t="shared" ref="C95:E95" si="22">+C96+C97+C98</f>
        <v>0</v>
      </c>
      <c r="D95" s="22">
        <f t="shared" si="22"/>
        <v>0</v>
      </c>
      <c r="E95" s="22">
        <f t="shared" si="22"/>
        <v>0</v>
      </c>
    </row>
    <row r="96" spans="1:5" s="16" customFormat="1" ht="13.8" x14ac:dyDescent="0.25">
      <c r="A96" s="20" t="s">
        <v>10</v>
      </c>
      <c r="B96" s="21" t="s">
        <v>84</v>
      </c>
      <c r="C96" s="22">
        <v>0</v>
      </c>
      <c r="D96" s="22">
        <v>0</v>
      </c>
      <c r="E96" s="22">
        <v>0</v>
      </c>
    </row>
    <row r="97" spans="1:5" s="16" customFormat="1" ht="13.8" x14ac:dyDescent="0.25">
      <c r="A97" s="20" t="s">
        <v>10</v>
      </c>
      <c r="B97" s="21" t="s">
        <v>85</v>
      </c>
      <c r="C97" s="22">
        <v>0</v>
      </c>
      <c r="D97" s="22">
        <v>0</v>
      </c>
      <c r="E97" s="22">
        <v>0</v>
      </c>
    </row>
    <row r="98" spans="1:5" s="16" customFormat="1" ht="13.8" x14ac:dyDescent="0.25">
      <c r="A98" s="20" t="s">
        <v>10</v>
      </c>
      <c r="B98" s="21" t="s">
        <v>86</v>
      </c>
      <c r="C98" s="22">
        <v>0</v>
      </c>
      <c r="D98" s="22">
        <v>0</v>
      </c>
      <c r="E98" s="22">
        <v>0</v>
      </c>
    </row>
    <row r="99" spans="1:5" s="16" customFormat="1" ht="13.8" x14ac:dyDescent="0.25">
      <c r="A99" s="20">
        <v>4312</v>
      </c>
      <c r="B99" s="21" t="s">
        <v>87</v>
      </c>
      <c r="C99" s="22">
        <f t="shared" ref="C99:E99" si="23">SUM(C100:C107)</f>
        <v>61580.39</v>
      </c>
      <c r="D99" s="22">
        <f t="shared" si="23"/>
        <v>1096282.08</v>
      </c>
      <c r="E99" s="22">
        <f t="shared" si="23"/>
        <v>217213.03000000003</v>
      </c>
    </row>
    <row r="100" spans="1:5" s="16" customFormat="1" ht="27.6" x14ac:dyDescent="0.25">
      <c r="A100" s="20" t="s">
        <v>10</v>
      </c>
      <c r="B100" s="21" t="s">
        <v>88</v>
      </c>
      <c r="C100" s="22">
        <v>0</v>
      </c>
      <c r="D100" s="22">
        <v>0</v>
      </c>
      <c r="E100" s="22">
        <v>0</v>
      </c>
    </row>
    <row r="101" spans="1:5" s="16" customFormat="1" ht="13.8" x14ac:dyDescent="0.25">
      <c r="A101" s="20" t="s">
        <v>10</v>
      </c>
      <c r="B101" s="21" t="s">
        <v>89</v>
      </c>
      <c r="C101" s="22">
        <v>15369.08</v>
      </c>
      <c r="D101" s="22">
        <v>1000857.6</v>
      </c>
      <c r="E101" s="22">
        <v>88061.57</v>
      </c>
    </row>
    <row r="102" spans="1:5" s="16" customFormat="1" ht="13.8" x14ac:dyDescent="0.25">
      <c r="A102" s="20" t="s">
        <v>10</v>
      </c>
      <c r="B102" s="21" t="s">
        <v>90</v>
      </c>
      <c r="C102" s="22">
        <v>46211.31</v>
      </c>
      <c r="D102" s="22">
        <v>93048.48</v>
      </c>
      <c r="E102" s="22">
        <v>129151.46</v>
      </c>
    </row>
    <row r="103" spans="1:5" s="16" customFormat="1" ht="13.8" x14ac:dyDescent="0.25">
      <c r="A103" s="20" t="s">
        <v>10</v>
      </c>
      <c r="B103" s="21" t="s">
        <v>91</v>
      </c>
      <c r="C103" s="22">
        <v>0</v>
      </c>
      <c r="D103" s="22">
        <v>0</v>
      </c>
      <c r="E103" s="22">
        <v>0</v>
      </c>
    </row>
    <row r="104" spans="1:5" s="16" customFormat="1" ht="13.8" x14ac:dyDescent="0.25">
      <c r="A104" s="20" t="s">
        <v>10</v>
      </c>
      <c r="B104" s="21" t="s">
        <v>92</v>
      </c>
      <c r="C104" s="22">
        <v>0</v>
      </c>
      <c r="D104" s="22">
        <v>2376</v>
      </c>
      <c r="E104" s="22">
        <v>0</v>
      </c>
    </row>
    <row r="105" spans="1:5" s="16" customFormat="1" ht="13.8" x14ac:dyDescent="0.25">
      <c r="A105" s="20" t="s">
        <v>10</v>
      </c>
      <c r="B105" s="21" t="s">
        <v>93</v>
      </c>
      <c r="C105" s="22">
        <v>0</v>
      </c>
      <c r="D105" s="22">
        <v>0</v>
      </c>
      <c r="E105" s="22">
        <v>0</v>
      </c>
    </row>
    <row r="106" spans="1:5" s="16" customFormat="1" ht="13.8" x14ac:dyDescent="0.25">
      <c r="A106" s="20" t="s">
        <v>10</v>
      </c>
      <c r="B106" s="21" t="s">
        <v>94</v>
      </c>
      <c r="C106" s="22">
        <v>0</v>
      </c>
      <c r="D106" s="22">
        <v>0</v>
      </c>
      <c r="E106" s="22">
        <v>0</v>
      </c>
    </row>
    <row r="107" spans="1:5" s="16" customFormat="1" ht="13.8" x14ac:dyDescent="0.25">
      <c r="A107" s="20" t="s">
        <v>10</v>
      </c>
      <c r="B107" s="21" t="s">
        <v>95</v>
      </c>
      <c r="C107" s="22">
        <v>0</v>
      </c>
      <c r="D107" s="22">
        <v>0</v>
      </c>
      <c r="E107" s="22">
        <v>0</v>
      </c>
    </row>
    <row r="108" spans="1:5" s="16" customFormat="1" ht="27.6" x14ac:dyDescent="0.25">
      <c r="A108" s="20">
        <v>4313</v>
      </c>
      <c r="B108" s="21" t="s">
        <v>96</v>
      </c>
      <c r="C108" s="24">
        <f t="shared" ref="C108:E108" si="24">SUM(C109:C124)</f>
        <v>0</v>
      </c>
      <c r="D108" s="24">
        <f t="shared" si="24"/>
        <v>47784</v>
      </c>
      <c r="E108" s="24">
        <f t="shared" si="24"/>
        <v>874186</v>
      </c>
    </row>
    <row r="109" spans="1:5" s="16" customFormat="1" ht="13.8" x14ac:dyDescent="0.25">
      <c r="A109" s="20" t="s">
        <v>10</v>
      </c>
      <c r="B109" s="21" t="s">
        <v>97</v>
      </c>
      <c r="C109" s="22">
        <v>0</v>
      </c>
      <c r="D109" s="22">
        <v>0</v>
      </c>
      <c r="E109" s="22">
        <v>0</v>
      </c>
    </row>
    <row r="110" spans="1:5" s="16" customFormat="1" ht="13.8" x14ac:dyDescent="0.25">
      <c r="A110" s="20" t="s">
        <v>10</v>
      </c>
      <c r="B110" s="21" t="s">
        <v>98</v>
      </c>
      <c r="C110" s="22">
        <v>0</v>
      </c>
      <c r="D110" s="22">
        <v>0</v>
      </c>
      <c r="E110" s="22">
        <v>122154</v>
      </c>
    </row>
    <row r="111" spans="1:5" s="16" customFormat="1" ht="13.8" x14ac:dyDescent="0.25">
      <c r="A111" s="20" t="s">
        <v>10</v>
      </c>
      <c r="B111" s="21" t="s">
        <v>99</v>
      </c>
      <c r="C111" s="22">
        <v>0</v>
      </c>
      <c r="D111" s="22">
        <v>0</v>
      </c>
      <c r="E111" s="22">
        <v>0</v>
      </c>
    </row>
    <row r="112" spans="1:5" s="16" customFormat="1" ht="13.8" x14ac:dyDescent="0.25">
      <c r="A112" s="20" t="s">
        <v>10</v>
      </c>
      <c r="B112" s="21" t="s">
        <v>100</v>
      </c>
      <c r="C112" s="22">
        <v>0</v>
      </c>
      <c r="D112" s="22">
        <v>0</v>
      </c>
      <c r="E112" s="22">
        <v>0</v>
      </c>
    </row>
    <row r="113" spans="1:5" s="16" customFormat="1" ht="13.8" x14ac:dyDescent="0.25">
      <c r="A113" s="20" t="s">
        <v>10</v>
      </c>
      <c r="B113" s="21" t="s">
        <v>101</v>
      </c>
      <c r="C113" s="22">
        <v>0</v>
      </c>
      <c r="D113" s="22">
        <v>0</v>
      </c>
      <c r="E113" s="22">
        <v>0</v>
      </c>
    </row>
    <row r="114" spans="1:5" s="16" customFormat="1" ht="13.8" x14ac:dyDescent="0.25">
      <c r="A114" s="20" t="s">
        <v>10</v>
      </c>
      <c r="B114" s="21" t="s">
        <v>102</v>
      </c>
      <c r="C114" s="22">
        <v>0</v>
      </c>
      <c r="D114" s="22">
        <v>0</v>
      </c>
      <c r="E114" s="22">
        <v>0</v>
      </c>
    </row>
    <row r="115" spans="1:5" s="16" customFormat="1" ht="13.8" x14ac:dyDescent="0.25">
      <c r="A115" s="20" t="s">
        <v>10</v>
      </c>
      <c r="B115" s="21" t="s">
        <v>103</v>
      </c>
      <c r="C115" s="22">
        <v>0</v>
      </c>
      <c r="D115" s="22">
        <v>0</v>
      </c>
      <c r="E115" s="22">
        <v>752032</v>
      </c>
    </row>
    <row r="116" spans="1:5" s="16" customFormat="1" ht="13.8" x14ac:dyDescent="0.25">
      <c r="A116" s="20" t="s">
        <v>10</v>
      </c>
      <c r="B116" s="21" t="s">
        <v>104</v>
      </c>
      <c r="C116" s="22">
        <v>0</v>
      </c>
      <c r="D116" s="22">
        <v>0</v>
      </c>
      <c r="E116" s="22">
        <v>0</v>
      </c>
    </row>
    <row r="117" spans="1:5" s="16" customFormat="1" ht="13.8" x14ac:dyDescent="0.25">
      <c r="A117" s="20" t="s">
        <v>10</v>
      </c>
      <c r="B117" s="21" t="s">
        <v>105</v>
      </c>
      <c r="C117" s="22">
        <v>0</v>
      </c>
      <c r="D117" s="22">
        <v>0</v>
      </c>
      <c r="E117" s="22">
        <v>0</v>
      </c>
    </row>
    <row r="118" spans="1:5" s="16" customFormat="1" ht="13.8" x14ac:dyDescent="0.25">
      <c r="A118" s="20" t="s">
        <v>10</v>
      </c>
      <c r="B118" s="21" t="s">
        <v>106</v>
      </c>
      <c r="C118" s="22">
        <v>0</v>
      </c>
      <c r="D118" s="22">
        <v>0</v>
      </c>
      <c r="E118" s="22">
        <v>0</v>
      </c>
    </row>
    <row r="119" spans="1:5" s="16" customFormat="1" ht="13.8" x14ac:dyDescent="0.25">
      <c r="A119" s="20" t="s">
        <v>10</v>
      </c>
      <c r="B119" s="21" t="s">
        <v>107</v>
      </c>
      <c r="C119" s="22">
        <v>0</v>
      </c>
      <c r="D119" s="22">
        <v>0</v>
      </c>
      <c r="E119" s="22">
        <v>0</v>
      </c>
    </row>
    <row r="120" spans="1:5" s="16" customFormat="1" ht="13.8" x14ac:dyDescent="0.25">
      <c r="A120" s="20" t="s">
        <v>10</v>
      </c>
      <c r="B120" s="21" t="s">
        <v>108</v>
      </c>
      <c r="C120" s="22">
        <v>0</v>
      </c>
      <c r="D120" s="22">
        <v>47784</v>
      </c>
      <c r="E120" s="22">
        <v>0</v>
      </c>
    </row>
    <row r="121" spans="1:5" s="16" customFormat="1" ht="13.8" x14ac:dyDescent="0.25">
      <c r="A121" s="20" t="s">
        <v>10</v>
      </c>
      <c r="B121" s="21" t="s">
        <v>109</v>
      </c>
      <c r="C121" s="22">
        <v>0</v>
      </c>
      <c r="D121" s="22">
        <v>0</v>
      </c>
      <c r="E121" s="22">
        <v>0</v>
      </c>
    </row>
    <row r="122" spans="1:5" s="16" customFormat="1" ht="27.6" x14ac:dyDescent="0.25">
      <c r="A122" s="20" t="s">
        <v>10</v>
      </c>
      <c r="B122" s="21" t="s">
        <v>110</v>
      </c>
      <c r="C122" s="22">
        <v>0</v>
      </c>
      <c r="D122" s="22">
        <v>0</v>
      </c>
      <c r="E122" s="22">
        <v>0</v>
      </c>
    </row>
    <row r="123" spans="1:5" s="16" customFormat="1" ht="55.2" x14ac:dyDescent="0.25">
      <c r="A123" s="20" t="s">
        <v>10</v>
      </c>
      <c r="B123" s="21" t="s">
        <v>111</v>
      </c>
      <c r="C123" s="22">
        <v>0</v>
      </c>
      <c r="D123" s="22">
        <v>0</v>
      </c>
      <c r="E123" s="22">
        <v>0</v>
      </c>
    </row>
    <row r="124" spans="1:5" s="16" customFormat="1" ht="13.8" x14ac:dyDescent="0.25">
      <c r="A124" s="20" t="s">
        <v>10</v>
      </c>
      <c r="B124" s="23" t="s">
        <v>112</v>
      </c>
      <c r="C124" s="24">
        <v>0</v>
      </c>
      <c r="D124" s="24">
        <v>0</v>
      </c>
      <c r="E124" s="24">
        <v>0</v>
      </c>
    </row>
    <row r="125" spans="1:5" s="16" customFormat="1" ht="27.6" x14ac:dyDescent="0.25">
      <c r="A125" s="20">
        <v>4314</v>
      </c>
      <c r="B125" s="21" t="s">
        <v>113</v>
      </c>
      <c r="C125" s="22">
        <f t="shared" ref="C125:E125" si="25">SUM(C126:C134)</f>
        <v>9559</v>
      </c>
      <c r="D125" s="22">
        <f t="shared" si="25"/>
        <v>13904</v>
      </c>
      <c r="E125" s="22">
        <f t="shared" si="25"/>
        <v>0</v>
      </c>
    </row>
    <row r="126" spans="1:5" s="16" customFormat="1" ht="13.8" x14ac:dyDescent="0.25">
      <c r="A126" s="20" t="s">
        <v>10</v>
      </c>
      <c r="B126" s="21" t="s">
        <v>114</v>
      </c>
      <c r="C126" s="22">
        <v>9559</v>
      </c>
      <c r="D126" s="22">
        <v>13904</v>
      </c>
      <c r="E126" s="22">
        <v>0</v>
      </c>
    </row>
    <row r="127" spans="1:5" s="16" customFormat="1" ht="13.8" x14ac:dyDescent="0.25">
      <c r="A127" s="20" t="s">
        <v>10</v>
      </c>
      <c r="B127" s="21" t="s">
        <v>115</v>
      </c>
      <c r="C127" s="22">
        <v>0</v>
      </c>
      <c r="D127" s="22">
        <v>0</v>
      </c>
      <c r="E127" s="22">
        <v>0</v>
      </c>
    </row>
    <row r="128" spans="1:5" s="16" customFormat="1" ht="13.8" x14ac:dyDescent="0.25">
      <c r="A128" s="20" t="s">
        <v>10</v>
      </c>
      <c r="B128" s="21" t="s">
        <v>116</v>
      </c>
      <c r="C128" s="22">
        <v>0</v>
      </c>
      <c r="D128" s="22">
        <v>0</v>
      </c>
      <c r="E128" s="22">
        <v>0</v>
      </c>
    </row>
    <row r="129" spans="1:5" s="16" customFormat="1" ht="13.8" x14ac:dyDescent="0.25">
      <c r="A129" s="20" t="s">
        <v>10</v>
      </c>
      <c r="B129" s="21" t="s">
        <v>117</v>
      </c>
      <c r="C129" s="22">
        <v>0</v>
      </c>
      <c r="D129" s="22">
        <v>0</v>
      </c>
      <c r="E129" s="22">
        <v>0</v>
      </c>
    </row>
    <row r="130" spans="1:5" s="16" customFormat="1" ht="13.8" x14ac:dyDescent="0.25">
      <c r="A130" s="20" t="s">
        <v>10</v>
      </c>
      <c r="B130" s="21" t="s">
        <v>118</v>
      </c>
      <c r="C130" s="22">
        <v>0</v>
      </c>
      <c r="D130" s="22">
        <v>0</v>
      </c>
      <c r="E130" s="22">
        <v>0</v>
      </c>
    </row>
    <row r="131" spans="1:5" s="16" customFormat="1" ht="13.8" x14ac:dyDescent="0.25">
      <c r="A131" s="20" t="s">
        <v>10</v>
      </c>
      <c r="B131" s="21" t="s">
        <v>119</v>
      </c>
      <c r="C131" s="22">
        <v>0</v>
      </c>
      <c r="D131" s="22">
        <v>0</v>
      </c>
      <c r="E131" s="22">
        <v>0</v>
      </c>
    </row>
    <row r="132" spans="1:5" s="16" customFormat="1" ht="27.6" x14ac:dyDescent="0.25">
      <c r="A132" s="20" t="s">
        <v>10</v>
      </c>
      <c r="B132" s="21" t="s">
        <v>120</v>
      </c>
      <c r="C132" s="22">
        <v>0</v>
      </c>
      <c r="D132" s="22">
        <v>0</v>
      </c>
      <c r="E132" s="22">
        <v>0</v>
      </c>
    </row>
    <row r="133" spans="1:5" s="16" customFormat="1" ht="13.8" x14ac:dyDescent="0.25">
      <c r="A133" s="20" t="s">
        <v>10</v>
      </c>
      <c r="B133" s="21" t="s">
        <v>121</v>
      </c>
      <c r="C133" s="22">
        <v>0</v>
      </c>
      <c r="D133" s="22">
        <v>0</v>
      </c>
      <c r="E133" s="22">
        <v>0</v>
      </c>
    </row>
    <row r="134" spans="1:5" s="16" customFormat="1" ht="13.8" x14ac:dyDescent="0.25">
      <c r="A134" s="20" t="s">
        <v>10</v>
      </c>
      <c r="B134" s="21" t="s">
        <v>122</v>
      </c>
      <c r="C134" s="22">
        <v>0</v>
      </c>
      <c r="D134" s="22">
        <v>0</v>
      </c>
      <c r="E134" s="22">
        <v>0</v>
      </c>
    </row>
    <row r="135" spans="1:5" s="16" customFormat="1" ht="27.6" x14ac:dyDescent="0.25">
      <c r="A135" s="20">
        <v>4315</v>
      </c>
      <c r="B135" s="21" t="s">
        <v>123</v>
      </c>
      <c r="C135" s="22">
        <v>0</v>
      </c>
      <c r="D135" s="22">
        <v>0</v>
      </c>
      <c r="E135" s="22">
        <v>0</v>
      </c>
    </row>
    <row r="136" spans="1:5" s="16" customFormat="1" ht="13.8" x14ac:dyDescent="0.25">
      <c r="A136" s="20">
        <v>4316</v>
      </c>
      <c r="B136" s="21" t="s">
        <v>124</v>
      </c>
      <c r="C136" s="22">
        <v>0</v>
      </c>
      <c r="D136" s="22">
        <v>0</v>
      </c>
      <c r="E136" s="22">
        <v>0</v>
      </c>
    </row>
    <row r="137" spans="1:5" s="16" customFormat="1" ht="13.8" x14ac:dyDescent="0.25">
      <c r="A137" s="20">
        <v>4317</v>
      </c>
      <c r="B137" s="21" t="s">
        <v>125</v>
      </c>
      <c r="C137" s="22">
        <f t="shared" ref="C137:E137" si="26">+C138+C139+C140</f>
        <v>0</v>
      </c>
      <c r="D137" s="22">
        <f t="shared" si="26"/>
        <v>0</v>
      </c>
      <c r="E137" s="22">
        <f t="shared" si="26"/>
        <v>0</v>
      </c>
    </row>
    <row r="138" spans="1:5" s="16" customFormat="1" ht="13.8" x14ac:dyDescent="0.25">
      <c r="A138" s="20" t="s">
        <v>10</v>
      </c>
      <c r="B138" s="21" t="s">
        <v>126</v>
      </c>
      <c r="C138" s="22">
        <v>0</v>
      </c>
      <c r="D138" s="22">
        <v>0</v>
      </c>
      <c r="E138" s="22">
        <v>0</v>
      </c>
    </row>
    <row r="139" spans="1:5" s="16" customFormat="1" ht="13.8" x14ac:dyDescent="0.25">
      <c r="A139" s="20" t="s">
        <v>10</v>
      </c>
      <c r="B139" s="21" t="s">
        <v>127</v>
      </c>
      <c r="C139" s="22">
        <v>0</v>
      </c>
      <c r="D139" s="22">
        <v>0</v>
      </c>
      <c r="E139" s="22">
        <v>0</v>
      </c>
    </row>
    <row r="140" spans="1:5" s="16" customFormat="1" ht="13.8" x14ac:dyDescent="0.25">
      <c r="A140" s="20" t="s">
        <v>10</v>
      </c>
      <c r="B140" s="21" t="s">
        <v>128</v>
      </c>
      <c r="C140" s="22">
        <v>0</v>
      </c>
      <c r="D140" s="22">
        <v>0</v>
      </c>
      <c r="E140" s="22">
        <v>0</v>
      </c>
    </row>
    <row r="141" spans="1:5" s="16" customFormat="1" ht="13.8" x14ac:dyDescent="0.25">
      <c r="A141" s="20">
        <v>4318</v>
      </c>
      <c r="B141" s="21" t="s">
        <v>129</v>
      </c>
      <c r="C141" s="22">
        <f t="shared" ref="C141:E141" si="27">+C142+C143+C144+C145+C146+C147+C152+C153+C154+C155+C156</f>
        <v>489683.94</v>
      </c>
      <c r="D141" s="22">
        <f t="shared" si="27"/>
        <v>546630.66999999993</v>
      </c>
      <c r="E141" s="22">
        <f t="shared" si="27"/>
        <v>435547.08999999997</v>
      </c>
    </row>
    <row r="142" spans="1:5" s="16" customFormat="1" ht="13.8" x14ac:dyDescent="0.25">
      <c r="A142" s="20" t="s">
        <v>10</v>
      </c>
      <c r="B142" s="21" t="s">
        <v>130</v>
      </c>
      <c r="C142" s="22">
        <v>263847</v>
      </c>
      <c r="D142" s="22">
        <v>263001</v>
      </c>
      <c r="E142" s="22">
        <v>115126</v>
      </c>
    </row>
    <row r="143" spans="1:5" s="16" customFormat="1" ht="13.8" x14ac:dyDescent="0.25">
      <c r="A143" s="20" t="s">
        <v>10</v>
      </c>
      <c r="B143" s="21" t="s">
        <v>131</v>
      </c>
      <c r="C143" s="22">
        <v>51504</v>
      </c>
      <c r="D143" s="22">
        <v>50719</v>
      </c>
      <c r="E143" s="22">
        <v>65541</v>
      </c>
    </row>
    <row r="144" spans="1:5" s="16" customFormat="1" ht="13.8" x14ac:dyDescent="0.25">
      <c r="A144" s="20" t="s">
        <v>10</v>
      </c>
      <c r="B144" s="21" t="s">
        <v>132</v>
      </c>
      <c r="C144" s="22">
        <v>2850.67</v>
      </c>
      <c r="D144" s="22">
        <v>2262</v>
      </c>
      <c r="E144" s="22">
        <v>3435.84</v>
      </c>
    </row>
    <row r="145" spans="1:5" s="16" customFormat="1" ht="13.8" x14ac:dyDescent="0.25">
      <c r="A145" s="20" t="s">
        <v>10</v>
      </c>
      <c r="B145" s="21" t="s">
        <v>133</v>
      </c>
      <c r="C145" s="22">
        <v>940.69</v>
      </c>
      <c r="D145" s="22">
        <v>599.67999999999995</v>
      </c>
      <c r="E145" s="22">
        <v>1239.3499999999999</v>
      </c>
    </row>
    <row r="146" spans="1:5" s="16" customFormat="1" ht="13.8" x14ac:dyDescent="0.25">
      <c r="A146" s="20" t="s">
        <v>10</v>
      </c>
      <c r="B146" s="21" t="s">
        <v>134</v>
      </c>
      <c r="C146" s="22">
        <v>2604</v>
      </c>
      <c r="D146" s="22">
        <v>9223</v>
      </c>
      <c r="E146" s="22">
        <v>8463</v>
      </c>
    </row>
    <row r="147" spans="1:5" s="16" customFormat="1" ht="13.8" x14ac:dyDescent="0.25">
      <c r="A147" s="20" t="s">
        <v>10</v>
      </c>
      <c r="B147" s="21" t="s">
        <v>135</v>
      </c>
      <c r="C147" s="22">
        <f>SUM(C148:C151)</f>
        <v>76065.58</v>
      </c>
      <c r="D147" s="22">
        <f>SUM(D148:D151)</f>
        <v>129866.99</v>
      </c>
      <c r="E147" s="22">
        <f>SUM(E148:E151)</f>
        <v>139429.9</v>
      </c>
    </row>
    <row r="148" spans="1:5" s="25" customFormat="1" ht="41.4" x14ac:dyDescent="0.25">
      <c r="A148" s="20"/>
      <c r="B148" s="21" t="s">
        <v>136</v>
      </c>
      <c r="C148" s="22">
        <v>76065.58</v>
      </c>
      <c r="D148" s="22">
        <v>129866.99</v>
      </c>
      <c r="E148" s="22">
        <v>139429.9</v>
      </c>
    </row>
    <row r="149" spans="1:5" s="16" customFormat="1" ht="41.4" x14ac:dyDescent="0.25">
      <c r="A149" s="20"/>
      <c r="B149" s="28" t="s">
        <v>137</v>
      </c>
      <c r="C149" s="22">
        <v>0</v>
      </c>
      <c r="D149" s="22">
        <v>0</v>
      </c>
      <c r="E149" s="22">
        <v>0</v>
      </c>
    </row>
    <row r="150" spans="1:5" s="16" customFormat="1" ht="13.8" x14ac:dyDescent="0.25">
      <c r="A150" s="20"/>
      <c r="B150" s="29" t="s">
        <v>138</v>
      </c>
      <c r="C150" s="22">
        <v>0</v>
      </c>
      <c r="D150" s="22">
        <v>0</v>
      </c>
      <c r="E150" s="22">
        <v>0</v>
      </c>
    </row>
    <row r="151" spans="1:5" s="16" customFormat="1" ht="27.6" x14ac:dyDescent="0.25">
      <c r="A151" s="20"/>
      <c r="B151" s="29" t="s">
        <v>139</v>
      </c>
      <c r="C151" s="22">
        <v>0</v>
      </c>
      <c r="D151" s="22">
        <v>0</v>
      </c>
      <c r="E151" s="22">
        <v>0</v>
      </c>
    </row>
    <row r="152" spans="1:5" s="16" customFormat="1" ht="13.8" x14ac:dyDescent="0.25">
      <c r="A152" s="20"/>
      <c r="B152" s="29" t="s">
        <v>140</v>
      </c>
      <c r="C152" s="22">
        <v>0</v>
      </c>
      <c r="D152" s="22">
        <v>0</v>
      </c>
      <c r="E152" s="22">
        <v>0</v>
      </c>
    </row>
    <row r="153" spans="1:5" s="16" customFormat="1" ht="13.8" x14ac:dyDescent="0.25">
      <c r="A153" s="20"/>
      <c r="B153" s="29" t="s">
        <v>141</v>
      </c>
      <c r="C153" s="22">
        <v>0</v>
      </c>
      <c r="D153" s="22">
        <v>0</v>
      </c>
      <c r="E153" s="22">
        <v>0</v>
      </c>
    </row>
    <row r="154" spans="1:5" s="16" customFormat="1" ht="13.8" x14ac:dyDescent="0.25">
      <c r="A154" s="20"/>
      <c r="B154" s="29" t="s">
        <v>142</v>
      </c>
      <c r="C154" s="22">
        <v>0</v>
      </c>
      <c r="D154" s="22">
        <v>0</v>
      </c>
      <c r="E154" s="22">
        <v>0</v>
      </c>
    </row>
    <row r="155" spans="1:5" s="16" customFormat="1" ht="13.8" x14ac:dyDescent="0.25">
      <c r="A155" s="20"/>
      <c r="B155" s="29" t="s">
        <v>143</v>
      </c>
      <c r="C155" s="22">
        <v>91872</v>
      </c>
      <c r="D155" s="22">
        <v>90959</v>
      </c>
      <c r="E155" s="22">
        <v>102312</v>
      </c>
    </row>
    <row r="156" spans="1:5" s="16" customFormat="1" ht="13.8" x14ac:dyDescent="0.25">
      <c r="A156" s="20"/>
      <c r="B156" s="29" t="s">
        <v>144</v>
      </c>
      <c r="C156" s="22">
        <v>0</v>
      </c>
      <c r="D156" s="22">
        <v>0</v>
      </c>
      <c r="E156" s="22">
        <v>0</v>
      </c>
    </row>
    <row r="157" spans="1:5" s="25" customFormat="1" ht="13.8" x14ac:dyDescent="0.25">
      <c r="A157" s="17">
        <v>4500</v>
      </c>
      <c r="B157" s="18" t="s">
        <v>145</v>
      </c>
      <c r="C157" s="19">
        <f t="shared" ref="C157:E157" si="28">C158+C160+C162+C164</f>
        <v>1008.46</v>
      </c>
      <c r="D157" s="19">
        <f t="shared" si="28"/>
        <v>96.9</v>
      </c>
      <c r="E157" s="19">
        <f t="shared" si="28"/>
        <v>273.54000000000002</v>
      </c>
    </row>
    <row r="158" spans="1:5" s="25" customFormat="1" ht="13.8" x14ac:dyDescent="0.25">
      <c r="A158" s="20">
        <v>4501</v>
      </c>
      <c r="B158" s="21" t="s">
        <v>19</v>
      </c>
      <c r="C158" s="22">
        <f t="shared" ref="C158:E158" si="29">C159</f>
        <v>1008.46</v>
      </c>
      <c r="D158" s="22">
        <f t="shared" si="29"/>
        <v>96.9</v>
      </c>
      <c r="E158" s="22">
        <f t="shared" si="29"/>
        <v>273.54000000000002</v>
      </c>
    </row>
    <row r="159" spans="1:5" s="16" customFormat="1" ht="13.8" x14ac:dyDescent="0.25">
      <c r="A159" s="20" t="s">
        <v>10</v>
      </c>
      <c r="B159" s="21" t="s">
        <v>146</v>
      </c>
      <c r="C159" s="22">
        <v>1008.46</v>
      </c>
      <c r="D159" s="22">
        <v>96.9</v>
      </c>
      <c r="E159" s="22">
        <v>273.54000000000002</v>
      </c>
    </row>
    <row r="160" spans="1:5" s="16" customFormat="1" ht="13.8" x14ac:dyDescent="0.25">
      <c r="A160" s="20">
        <v>4502</v>
      </c>
      <c r="B160" s="21" t="s">
        <v>23</v>
      </c>
      <c r="C160" s="22">
        <f t="shared" ref="C160:E160" si="30">+C161</f>
        <v>0</v>
      </c>
      <c r="D160" s="22">
        <f t="shared" si="30"/>
        <v>0</v>
      </c>
      <c r="E160" s="22">
        <f t="shared" si="30"/>
        <v>0</v>
      </c>
    </row>
    <row r="161" spans="1:5" s="16" customFormat="1" ht="13.8" x14ac:dyDescent="0.25">
      <c r="A161" s="20" t="s">
        <v>10</v>
      </c>
      <c r="B161" s="21" t="s">
        <v>147</v>
      </c>
      <c r="C161" s="22">
        <v>0</v>
      </c>
      <c r="D161" s="22">
        <v>0</v>
      </c>
      <c r="E161" s="22">
        <v>0</v>
      </c>
    </row>
    <row r="162" spans="1:5" s="16" customFormat="1" ht="13.8" x14ac:dyDescent="0.25">
      <c r="A162" s="20">
        <v>4503</v>
      </c>
      <c r="B162" s="21" t="s">
        <v>25</v>
      </c>
      <c r="C162" s="22">
        <f t="shared" ref="C162:E162" si="31">+C163</f>
        <v>0</v>
      </c>
      <c r="D162" s="22">
        <f t="shared" si="31"/>
        <v>0</v>
      </c>
      <c r="E162" s="22">
        <f t="shared" si="31"/>
        <v>0</v>
      </c>
    </row>
    <row r="163" spans="1:5" s="16" customFormat="1" ht="13.8" x14ac:dyDescent="0.25">
      <c r="A163" s="20" t="s">
        <v>10</v>
      </c>
      <c r="B163" s="21" t="s">
        <v>148</v>
      </c>
      <c r="C163" s="22">
        <v>0</v>
      </c>
      <c r="D163" s="22">
        <v>0</v>
      </c>
      <c r="E163" s="22">
        <v>0</v>
      </c>
    </row>
    <row r="164" spans="1:5" s="16" customFormat="1" ht="13.8" x14ac:dyDescent="0.25">
      <c r="A164" s="20">
        <v>4504</v>
      </c>
      <c r="B164" s="21" t="s">
        <v>27</v>
      </c>
      <c r="C164" s="22">
        <f t="shared" ref="C164:E164" si="32">+C165</f>
        <v>0</v>
      </c>
      <c r="D164" s="22">
        <f t="shared" si="32"/>
        <v>0</v>
      </c>
      <c r="E164" s="22">
        <f t="shared" si="32"/>
        <v>0</v>
      </c>
    </row>
    <row r="165" spans="1:5" s="16" customFormat="1" ht="13.8" x14ac:dyDescent="0.25">
      <c r="A165" s="20" t="s">
        <v>10</v>
      </c>
      <c r="B165" s="21" t="s">
        <v>149</v>
      </c>
      <c r="C165" s="22">
        <v>0</v>
      </c>
      <c r="D165" s="22">
        <v>0</v>
      </c>
      <c r="E165" s="22">
        <v>0</v>
      </c>
    </row>
    <row r="166" spans="1:5" s="16" customFormat="1" ht="13.8" x14ac:dyDescent="0.25">
      <c r="A166" s="13">
        <v>5000</v>
      </c>
      <c r="B166" s="14" t="s">
        <v>262</v>
      </c>
      <c r="C166" s="15">
        <f t="shared" ref="C166:E166" si="33">C167+C188</f>
        <v>176369</v>
      </c>
      <c r="D166" s="15">
        <f t="shared" si="33"/>
        <v>353948.12</v>
      </c>
      <c r="E166" s="15">
        <f t="shared" si="33"/>
        <v>2180303.33</v>
      </c>
    </row>
    <row r="167" spans="1:5" s="16" customFormat="1" ht="13.8" x14ac:dyDescent="0.25">
      <c r="A167" s="17">
        <v>5100</v>
      </c>
      <c r="B167" s="18" t="s">
        <v>150</v>
      </c>
      <c r="C167" s="19">
        <f t="shared" ref="C167:E167" si="34">C168+C169+C170+C172+C173+C174+C175+C176+C177</f>
        <v>176369</v>
      </c>
      <c r="D167" s="19">
        <f t="shared" si="34"/>
        <v>353948.12</v>
      </c>
      <c r="E167" s="19">
        <f t="shared" si="34"/>
        <v>2180303.33</v>
      </c>
    </row>
    <row r="168" spans="1:5" s="16" customFormat="1" ht="27.6" x14ac:dyDescent="0.25">
      <c r="A168" s="30">
        <v>5101</v>
      </c>
      <c r="B168" s="31" t="s">
        <v>151</v>
      </c>
      <c r="C168" s="22">
        <v>41184.47</v>
      </c>
      <c r="D168" s="22">
        <v>186703.35999999999</v>
      </c>
      <c r="E168" s="22">
        <v>2092209.89</v>
      </c>
    </row>
    <row r="169" spans="1:5" s="16" customFormat="1" ht="27.6" x14ac:dyDescent="0.25">
      <c r="A169" s="20">
        <v>5102</v>
      </c>
      <c r="B169" s="21" t="s">
        <v>152</v>
      </c>
      <c r="C169" s="22">
        <v>2200</v>
      </c>
      <c r="D169" s="22">
        <v>0</v>
      </c>
      <c r="E169" s="22">
        <v>0</v>
      </c>
    </row>
    <row r="170" spans="1:5" s="16" customFormat="1" ht="13.8" x14ac:dyDescent="0.25">
      <c r="A170" s="20">
        <v>5103</v>
      </c>
      <c r="B170" s="21" t="s">
        <v>153</v>
      </c>
      <c r="C170" s="22">
        <f t="shared" ref="C170:E170" si="35">C171</f>
        <v>106072.75</v>
      </c>
      <c r="D170" s="22">
        <f t="shared" si="35"/>
        <v>118575.66</v>
      </c>
      <c r="E170" s="22">
        <f t="shared" si="35"/>
        <v>50255.21</v>
      </c>
    </row>
    <row r="171" spans="1:5" s="16" customFormat="1" ht="13.8" x14ac:dyDescent="0.25">
      <c r="A171" s="20" t="s">
        <v>10</v>
      </c>
      <c r="B171" s="21" t="s">
        <v>154</v>
      </c>
      <c r="C171" s="22">
        <v>106072.75</v>
      </c>
      <c r="D171" s="22">
        <v>118575.66</v>
      </c>
      <c r="E171" s="22">
        <v>50255.21</v>
      </c>
    </row>
    <row r="172" spans="1:5" s="16" customFormat="1" ht="13.8" x14ac:dyDescent="0.25">
      <c r="A172" s="30">
        <v>5107</v>
      </c>
      <c r="B172" s="31" t="s">
        <v>155</v>
      </c>
      <c r="C172" s="22">
        <v>0</v>
      </c>
      <c r="D172" s="22">
        <v>0</v>
      </c>
      <c r="E172" s="22">
        <v>0</v>
      </c>
    </row>
    <row r="173" spans="1:5" s="16" customFormat="1" ht="13.8" x14ac:dyDescent="0.25">
      <c r="A173" s="30">
        <v>5108</v>
      </c>
      <c r="B173" s="31" t="s">
        <v>156</v>
      </c>
      <c r="C173" s="22">
        <v>0</v>
      </c>
      <c r="D173" s="22">
        <v>0</v>
      </c>
      <c r="E173" s="22">
        <v>0</v>
      </c>
    </row>
    <row r="174" spans="1:5" s="16" customFormat="1" ht="13.8" x14ac:dyDescent="0.25">
      <c r="A174" s="30">
        <v>5111</v>
      </c>
      <c r="B174" s="31" t="s">
        <v>157</v>
      </c>
      <c r="C174" s="22">
        <v>0</v>
      </c>
      <c r="D174" s="22">
        <v>0</v>
      </c>
      <c r="E174" s="22">
        <v>0</v>
      </c>
    </row>
    <row r="175" spans="1:5" s="16" customFormat="1" ht="13.8" x14ac:dyDescent="0.25">
      <c r="A175" s="30">
        <v>5112</v>
      </c>
      <c r="B175" s="31" t="s">
        <v>158</v>
      </c>
      <c r="C175" s="22">
        <v>0</v>
      </c>
      <c r="D175" s="22">
        <v>0</v>
      </c>
      <c r="E175" s="22">
        <v>0</v>
      </c>
    </row>
    <row r="176" spans="1:5" s="16" customFormat="1" ht="13.8" x14ac:dyDescent="0.25">
      <c r="A176" s="30">
        <v>5113</v>
      </c>
      <c r="B176" s="31" t="s">
        <v>159</v>
      </c>
      <c r="C176" s="22">
        <v>16438.48</v>
      </c>
      <c r="D176" s="22">
        <v>21560.69</v>
      </c>
      <c r="E176" s="22">
        <v>17647.28</v>
      </c>
    </row>
    <row r="177" spans="1:5" s="16" customFormat="1" ht="13.8" x14ac:dyDescent="0.25">
      <c r="A177" s="30">
        <v>5114</v>
      </c>
      <c r="B177" s="31" t="s">
        <v>160</v>
      </c>
      <c r="C177" s="22">
        <f t="shared" ref="C177:E177" si="36">SUM(C178:C187)</f>
        <v>10473.299999999999</v>
      </c>
      <c r="D177" s="22">
        <f t="shared" si="36"/>
        <v>27108.41</v>
      </c>
      <c r="E177" s="22">
        <f t="shared" si="36"/>
        <v>20190.95</v>
      </c>
    </row>
    <row r="178" spans="1:5" s="25" customFormat="1" ht="27.6" x14ac:dyDescent="0.25">
      <c r="A178" s="32"/>
      <c r="B178" s="31" t="s">
        <v>161</v>
      </c>
      <c r="C178" s="22">
        <v>10473.299999999999</v>
      </c>
      <c r="D178" s="22">
        <v>26827.41</v>
      </c>
      <c r="E178" s="22">
        <v>19627.95</v>
      </c>
    </row>
    <row r="179" spans="1:5" s="16" customFormat="1" ht="13.8" x14ac:dyDescent="0.25">
      <c r="A179" s="32"/>
      <c r="B179" s="31" t="s">
        <v>162</v>
      </c>
      <c r="C179" s="22">
        <v>0</v>
      </c>
      <c r="D179" s="22">
        <v>281</v>
      </c>
      <c r="E179" s="22">
        <v>0</v>
      </c>
    </row>
    <row r="180" spans="1:5" s="25" customFormat="1" ht="13.8" x14ac:dyDescent="0.25">
      <c r="A180" s="32"/>
      <c r="B180" s="31" t="s">
        <v>163</v>
      </c>
      <c r="C180" s="22">
        <v>0</v>
      </c>
      <c r="D180" s="22">
        <v>0</v>
      </c>
      <c r="E180" s="22">
        <v>563</v>
      </c>
    </row>
    <row r="181" spans="1:5" s="25" customFormat="1" ht="13.8" x14ac:dyDescent="0.25">
      <c r="A181" s="32"/>
      <c r="B181" s="31" t="s">
        <v>164</v>
      </c>
      <c r="C181" s="22">
        <v>0</v>
      </c>
      <c r="D181" s="22">
        <v>0</v>
      </c>
      <c r="E181" s="22">
        <v>0</v>
      </c>
    </row>
    <row r="182" spans="1:5" s="16" customFormat="1" ht="13.8" x14ac:dyDescent="0.25">
      <c r="A182" s="32"/>
      <c r="B182" s="31" t="s">
        <v>165</v>
      </c>
      <c r="C182" s="22">
        <v>0</v>
      </c>
      <c r="D182" s="22">
        <v>0</v>
      </c>
      <c r="E182" s="22">
        <v>0</v>
      </c>
    </row>
    <row r="183" spans="1:5" s="16" customFormat="1" ht="13.8" x14ac:dyDescent="0.25">
      <c r="A183" s="32"/>
      <c r="B183" s="31" t="s">
        <v>166</v>
      </c>
      <c r="C183" s="22">
        <v>0</v>
      </c>
      <c r="D183" s="22">
        <v>0</v>
      </c>
      <c r="E183" s="22">
        <v>0</v>
      </c>
    </row>
    <row r="184" spans="1:5" s="16" customFormat="1" ht="13.8" x14ac:dyDescent="0.25">
      <c r="A184" s="32"/>
      <c r="B184" s="31" t="s">
        <v>167</v>
      </c>
      <c r="C184" s="22">
        <v>0</v>
      </c>
      <c r="D184" s="22">
        <v>0</v>
      </c>
      <c r="E184" s="22">
        <v>0</v>
      </c>
    </row>
    <row r="185" spans="1:5" s="16" customFormat="1" ht="13.8" x14ac:dyDescent="0.25">
      <c r="A185" s="32"/>
      <c r="B185" s="31" t="s">
        <v>168</v>
      </c>
      <c r="C185" s="22">
        <v>0</v>
      </c>
      <c r="D185" s="22">
        <v>0</v>
      </c>
      <c r="E185" s="22">
        <v>0</v>
      </c>
    </row>
    <row r="186" spans="1:5" s="16" customFormat="1" ht="13.8" x14ac:dyDescent="0.25">
      <c r="A186" s="32"/>
      <c r="B186" s="31" t="s">
        <v>169</v>
      </c>
      <c r="C186" s="22">
        <v>0</v>
      </c>
      <c r="D186" s="22">
        <v>0</v>
      </c>
      <c r="E186" s="22">
        <v>0</v>
      </c>
    </row>
    <row r="187" spans="1:5" s="16" customFormat="1" ht="13.8" x14ac:dyDescent="0.25">
      <c r="A187" s="32"/>
      <c r="B187" s="31" t="s">
        <v>170</v>
      </c>
      <c r="C187" s="22">
        <v>0</v>
      </c>
      <c r="D187" s="22">
        <v>0</v>
      </c>
      <c r="E187" s="22">
        <v>0</v>
      </c>
    </row>
    <row r="188" spans="1:5" s="16" customFormat="1" ht="13.8" x14ac:dyDescent="0.25">
      <c r="A188" s="17">
        <v>5200</v>
      </c>
      <c r="B188" s="18" t="s">
        <v>171</v>
      </c>
      <c r="C188" s="19">
        <f t="shared" ref="C188:E188" si="37">C189</f>
        <v>0</v>
      </c>
      <c r="D188" s="19">
        <f t="shared" si="37"/>
        <v>0</v>
      </c>
      <c r="E188" s="19">
        <f t="shared" si="37"/>
        <v>0</v>
      </c>
    </row>
    <row r="189" spans="1:5" s="16" customFormat="1" ht="27.6" x14ac:dyDescent="0.25">
      <c r="A189" s="30">
        <v>5201</v>
      </c>
      <c r="B189" s="31" t="s">
        <v>151</v>
      </c>
      <c r="C189" s="22">
        <v>0</v>
      </c>
      <c r="D189" s="22">
        <v>0</v>
      </c>
      <c r="E189" s="22">
        <v>0</v>
      </c>
    </row>
    <row r="190" spans="1:5" s="16" customFormat="1" ht="13.8" x14ac:dyDescent="0.25">
      <c r="A190" s="13">
        <v>6000</v>
      </c>
      <c r="B190" s="14" t="s">
        <v>263</v>
      </c>
      <c r="C190" s="15">
        <f t="shared" ref="C190:E190" si="38">C191+C214</f>
        <v>1144623.8799999999</v>
      </c>
      <c r="D190" s="15">
        <f t="shared" si="38"/>
        <v>802119.17999999993</v>
      </c>
      <c r="E190" s="15">
        <f t="shared" si="38"/>
        <v>1086796.73</v>
      </c>
    </row>
    <row r="191" spans="1:5" s="16" customFormat="1" ht="13.8" x14ac:dyDescent="0.25">
      <c r="A191" s="17">
        <v>6100</v>
      </c>
      <c r="B191" s="18" t="s">
        <v>172</v>
      </c>
      <c r="C191" s="19">
        <f t="shared" ref="C191:E191" si="39">+C192+C199+C200+C203+C204+C205+C206+C207+C208+C209+C210</f>
        <v>1144623.8799999999</v>
      </c>
      <c r="D191" s="19">
        <f t="shared" si="39"/>
        <v>802119.17999999993</v>
      </c>
      <c r="E191" s="19">
        <f t="shared" si="39"/>
        <v>1086796.73</v>
      </c>
    </row>
    <row r="192" spans="1:5" s="16" customFormat="1" ht="13.8" x14ac:dyDescent="0.25">
      <c r="A192" s="20">
        <v>6101</v>
      </c>
      <c r="B192" s="21" t="s">
        <v>23</v>
      </c>
      <c r="C192" s="22">
        <f t="shared" ref="C192:E192" si="40">SUM(C193:C197)</f>
        <v>437565.9</v>
      </c>
      <c r="D192" s="22">
        <f t="shared" si="40"/>
        <v>302320.34999999998</v>
      </c>
      <c r="E192" s="22">
        <f t="shared" si="40"/>
        <v>241734.9</v>
      </c>
    </row>
    <row r="193" spans="1:5" s="16" customFormat="1" ht="13.8" x14ac:dyDescent="0.25">
      <c r="A193" s="20"/>
      <c r="B193" s="29" t="s">
        <v>173</v>
      </c>
      <c r="C193" s="33">
        <v>311173</v>
      </c>
      <c r="D193" s="33">
        <v>179360</v>
      </c>
      <c r="E193" s="33">
        <v>126600</v>
      </c>
    </row>
    <row r="194" spans="1:5" s="16" customFormat="1" ht="13.8" x14ac:dyDescent="0.25">
      <c r="A194" s="20"/>
      <c r="B194" s="29" t="s">
        <v>174</v>
      </c>
      <c r="C194" s="33">
        <v>126392.9</v>
      </c>
      <c r="D194" s="33">
        <v>122960.35</v>
      </c>
      <c r="E194" s="33">
        <v>89070.9</v>
      </c>
    </row>
    <row r="195" spans="1:5" s="16" customFormat="1" ht="13.8" x14ac:dyDescent="0.25">
      <c r="A195" s="20"/>
      <c r="B195" s="29" t="s">
        <v>175</v>
      </c>
      <c r="C195" s="33">
        <v>0</v>
      </c>
      <c r="D195" s="33">
        <v>0</v>
      </c>
      <c r="E195" s="33">
        <v>0</v>
      </c>
    </row>
    <row r="196" spans="1:5" s="16" customFormat="1" ht="13.8" x14ac:dyDescent="0.25">
      <c r="A196" s="20"/>
      <c r="B196" s="29" t="s">
        <v>176</v>
      </c>
      <c r="C196" s="33">
        <v>0</v>
      </c>
      <c r="D196" s="33">
        <v>0</v>
      </c>
      <c r="E196" s="33">
        <v>26064</v>
      </c>
    </row>
    <row r="197" spans="1:5" s="16" customFormat="1" ht="13.8" x14ac:dyDescent="0.25">
      <c r="A197" s="20"/>
      <c r="B197" s="29" t="s">
        <v>177</v>
      </c>
      <c r="C197" s="33">
        <v>0</v>
      </c>
      <c r="D197" s="33">
        <v>0</v>
      </c>
      <c r="E197" s="33">
        <v>0</v>
      </c>
    </row>
    <row r="198" spans="1:5" s="16" customFormat="1" ht="13.8" x14ac:dyDescent="0.25">
      <c r="A198" s="20"/>
      <c r="B198" s="29"/>
      <c r="C198" s="33"/>
      <c r="D198" s="33"/>
      <c r="E198" s="33"/>
    </row>
    <row r="199" spans="1:5" s="16" customFormat="1" ht="13.8" x14ac:dyDescent="0.25">
      <c r="A199" s="20">
        <v>6102</v>
      </c>
      <c r="B199" s="21" t="s">
        <v>19</v>
      </c>
      <c r="C199" s="33">
        <v>52689.85</v>
      </c>
      <c r="D199" s="33">
        <v>13183.27</v>
      </c>
      <c r="E199" s="33">
        <v>51398.29</v>
      </c>
    </row>
    <row r="200" spans="1:5" s="16" customFormat="1" ht="13.8" x14ac:dyDescent="0.25">
      <c r="A200" s="20">
        <v>6104</v>
      </c>
      <c r="B200" s="21" t="s">
        <v>178</v>
      </c>
      <c r="C200" s="33">
        <f t="shared" ref="C200:E200" si="41">+C201+C202</f>
        <v>5763.17</v>
      </c>
      <c r="D200" s="33">
        <f t="shared" si="41"/>
        <v>20.48</v>
      </c>
      <c r="E200" s="33">
        <f t="shared" si="41"/>
        <v>-49.76</v>
      </c>
    </row>
    <row r="201" spans="1:5" s="25" customFormat="1" ht="13.8" x14ac:dyDescent="0.25">
      <c r="A201" s="20" t="s">
        <v>10</v>
      </c>
      <c r="B201" s="21" t="s">
        <v>179</v>
      </c>
      <c r="C201" s="33">
        <v>9.57</v>
      </c>
      <c r="D201" s="33">
        <v>20.48</v>
      </c>
      <c r="E201" s="33">
        <v>-49.76</v>
      </c>
    </row>
    <row r="202" spans="1:5" s="16" customFormat="1" ht="13.8" x14ac:dyDescent="0.25">
      <c r="A202" s="20" t="s">
        <v>10</v>
      </c>
      <c r="B202" s="21" t="s">
        <v>180</v>
      </c>
      <c r="C202" s="33">
        <v>5753.6</v>
      </c>
      <c r="D202" s="33">
        <v>0</v>
      </c>
      <c r="E202" s="33">
        <v>0</v>
      </c>
    </row>
    <row r="203" spans="1:5" s="25" customFormat="1" ht="13.8" x14ac:dyDescent="0.25">
      <c r="A203" s="20">
        <v>6105</v>
      </c>
      <c r="B203" s="21" t="s">
        <v>181</v>
      </c>
      <c r="C203" s="33">
        <v>97510</v>
      </c>
      <c r="D203" s="33">
        <v>111950</v>
      </c>
      <c r="E203" s="33">
        <v>601569.84</v>
      </c>
    </row>
    <row r="204" spans="1:5" s="25" customFormat="1" ht="13.8" x14ac:dyDescent="0.25">
      <c r="A204" s="20">
        <v>6106</v>
      </c>
      <c r="B204" s="21" t="s">
        <v>182</v>
      </c>
      <c r="C204" s="33">
        <v>0</v>
      </c>
      <c r="D204" s="33">
        <v>0</v>
      </c>
      <c r="E204" s="33">
        <v>0</v>
      </c>
    </row>
    <row r="205" spans="1:5" s="16" customFormat="1" ht="13.8" x14ac:dyDescent="0.25">
      <c r="A205" s="20">
        <v>6107</v>
      </c>
      <c r="B205" s="21" t="s">
        <v>27</v>
      </c>
      <c r="C205" s="33">
        <v>32261.26</v>
      </c>
      <c r="D205" s="33">
        <v>9741.98</v>
      </c>
      <c r="E205" s="33">
        <v>15857.1</v>
      </c>
    </row>
    <row r="206" spans="1:5" s="16" customFormat="1" ht="13.8" x14ac:dyDescent="0.25">
      <c r="A206" s="20">
        <v>6108</v>
      </c>
      <c r="B206" s="21" t="s">
        <v>25</v>
      </c>
      <c r="C206" s="33">
        <v>0</v>
      </c>
      <c r="D206" s="33">
        <v>0</v>
      </c>
      <c r="E206" s="33">
        <v>0</v>
      </c>
    </row>
    <row r="207" spans="1:5" s="16" customFormat="1" ht="13.8" x14ac:dyDescent="0.25">
      <c r="A207" s="20">
        <v>6110</v>
      </c>
      <c r="B207" s="21" t="s">
        <v>183</v>
      </c>
      <c r="C207" s="22">
        <v>0</v>
      </c>
      <c r="D207" s="22">
        <v>0</v>
      </c>
      <c r="E207" s="22">
        <v>0</v>
      </c>
    </row>
    <row r="208" spans="1:5" s="16" customFormat="1" ht="13.8" x14ac:dyDescent="0.25">
      <c r="A208" s="20">
        <v>6111</v>
      </c>
      <c r="B208" s="21" t="s">
        <v>184</v>
      </c>
      <c r="C208" s="22">
        <v>428283.7</v>
      </c>
      <c r="D208" s="22">
        <v>275983.09999999998</v>
      </c>
      <c r="E208" s="22">
        <v>87586.36</v>
      </c>
    </row>
    <row r="209" spans="1:5" s="16" customFormat="1" ht="13.8" x14ac:dyDescent="0.25">
      <c r="A209" s="20">
        <v>6112</v>
      </c>
      <c r="B209" s="21" t="s">
        <v>185</v>
      </c>
      <c r="C209" s="22">
        <v>0</v>
      </c>
      <c r="D209" s="22">
        <v>0</v>
      </c>
      <c r="E209" s="22">
        <v>0</v>
      </c>
    </row>
    <row r="210" spans="1:5" s="16" customFormat="1" ht="13.8" x14ac:dyDescent="0.25">
      <c r="A210" s="20">
        <v>6114</v>
      </c>
      <c r="B210" s="21" t="s">
        <v>186</v>
      </c>
      <c r="C210" s="22">
        <f t="shared" ref="C210:E210" si="42">+C211+C212+C213</f>
        <v>90550</v>
      </c>
      <c r="D210" s="22">
        <f t="shared" si="42"/>
        <v>88920</v>
      </c>
      <c r="E210" s="22">
        <f t="shared" si="42"/>
        <v>88700</v>
      </c>
    </row>
    <row r="211" spans="1:5" s="16" customFormat="1" ht="13.8" x14ac:dyDescent="0.25">
      <c r="A211" s="20" t="s">
        <v>10</v>
      </c>
      <c r="B211" s="21" t="s">
        <v>187</v>
      </c>
      <c r="C211" s="22">
        <v>90550</v>
      </c>
      <c r="D211" s="22">
        <v>88920</v>
      </c>
      <c r="E211" s="22">
        <v>88700</v>
      </c>
    </row>
    <row r="212" spans="1:5" s="16" customFormat="1" ht="13.8" x14ac:dyDescent="0.25">
      <c r="A212" s="20" t="s">
        <v>10</v>
      </c>
      <c r="B212" s="21" t="s">
        <v>188</v>
      </c>
      <c r="C212" s="22">
        <v>0</v>
      </c>
      <c r="D212" s="22">
        <v>0</v>
      </c>
      <c r="E212" s="22">
        <v>0</v>
      </c>
    </row>
    <row r="213" spans="1:5" s="16" customFormat="1" ht="13.8" x14ac:dyDescent="0.25">
      <c r="A213" s="20" t="s">
        <v>10</v>
      </c>
      <c r="B213" s="21" t="s">
        <v>189</v>
      </c>
      <c r="C213" s="22">
        <v>0</v>
      </c>
      <c r="D213" s="22">
        <v>0</v>
      </c>
      <c r="E213" s="22">
        <v>0</v>
      </c>
    </row>
    <row r="214" spans="1:5" s="25" customFormat="1" ht="13.8" x14ac:dyDescent="0.25">
      <c r="A214" s="17">
        <v>6200</v>
      </c>
      <c r="B214" s="18" t="s">
        <v>190</v>
      </c>
      <c r="C214" s="19">
        <f t="shared" ref="C214:E214" si="43">+C215</f>
        <v>0</v>
      </c>
      <c r="D214" s="19">
        <f t="shared" si="43"/>
        <v>0</v>
      </c>
      <c r="E214" s="19">
        <f t="shared" si="43"/>
        <v>0</v>
      </c>
    </row>
    <row r="215" spans="1:5" s="25" customFormat="1" ht="13.8" x14ac:dyDescent="0.25">
      <c r="A215" s="20">
        <v>6201</v>
      </c>
      <c r="B215" s="21" t="s">
        <v>191</v>
      </c>
      <c r="C215" s="22">
        <v>0</v>
      </c>
      <c r="D215" s="22">
        <v>0</v>
      </c>
      <c r="E215" s="22">
        <v>0</v>
      </c>
    </row>
    <row r="216" spans="1:5" s="16" customFormat="1" ht="13.8" x14ac:dyDescent="0.25">
      <c r="A216" s="13">
        <v>7000</v>
      </c>
      <c r="B216" s="14" t="s">
        <v>264</v>
      </c>
      <c r="C216" s="15">
        <f t="shared" ref="C216:E216" si="44">+C217</f>
        <v>0</v>
      </c>
      <c r="D216" s="15">
        <f t="shared" si="44"/>
        <v>0</v>
      </c>
      <c r="E216" s="15">
        <f t="shared" si="44"/>
        <v>0</v>
      </c>
    </row>
    <row r="217" spans="1:5" s="16" customFormat="1" ht="13.8" x14ac:dyDescent="0.25">
      <c r="A217" s="17">
        <v>7200</v>
      </c>
      <c r="B217" s="18" t="s">
        <v>192</v>
      </c>
      <c r="C217" s="19">
        <f t="shared" ref="C217:E217" si="45">SUM(C218:C226)</f>
        <v>0</v>
      </c>
      <c r="D217" s="19">
        <f t="shared" si="45"/>
        <v>0</v>
      </c>
      <c r="E217" s="19">
        <f t="shared" si="45"/>
        <v>0</v>
      </c>
    </row>
    <row r="218" spans="1:5" s="16" customFormat="1" ht="13.8" x14ac:dyDescent="0.25">
      <c r="A218" s="20">
        <v>7202</v>
      </c>
      <c r="B218" s="21" t="s">
        <v>193</v>
      </c>
      <c r="C218" s="22">
        <v>0</v>
      </c>
      <c r="D218" s="22">
        <v>0</v>
      </c>
      <c r="E218" s="22">
        <v>0</v>
      </c>
    </row>
    <row r="219" spans="1:5" s="16" customFormat="1" ht="13.8" x14ac:dyDescent="0.25">
      <c r="A219" s="20">
        <v>7204</v>
      </c>
      <c r="B219" s="21" t="s">
        <v>194</v>
      </c>
      <c r="C219" s="22">
        <v>0</v>
      </c>
      <c r="D219" s="22">
        <v>0</v>
      </c>
      <c r="E219" s="22">
        <v>0</v>
      </c>
    </row>
    <row r="220" spans="1:5" s="16" customFormat="1" ht="27.6" x14ac:dyDescent="0.25">
      <c r="A220" s="20">
        <v>7206</v>
      </c>
      <c r="B220" s="21" t="s">
        <v>195</v>
      </c>
      <c r="C220" s="22">
        <v>0</v>
      </c>
      <c r="D220" s="22">
        <v>0</v>
      </c>
      <c r="E220" s="22">
        <v>0</v>
      </c>
    </row>
    <row r="221" spans="1:5" s="16" customFormat="1" ht="13.8" x14ac:dyDescent="0.25">
      <c r="A221" s="20">
        <v>7220</v>
      </c>
      <c r="B221" s="21" t="s">
        <v>196</v>
      </c>
      <c r="C221" s="22">
        <v>0</v>
      </c>
      <c r="D221" s="22">
        <v>0</v>
      </c>
      <c r="E221" s="22">
        <v>0</v>
      </c>
    </row>
    <row r="222" spans="1:5" s="16" customFormat="1" ht="13.8" x14ac:dyDescent="0.25">
      <c r="A222" s="20">
        <v>7221</v>
      </c>
      <c r="B222" s="21" t="s">
        <v>197</v>
      </c>
      <c r="C222" s="22">
        <v>0</v>
      </c>
      <c r="D222" s="22">
        <v>0</v>
      </c>
      <c r="E222" s="22">
        <v>0</v>
      </c>
    </row>
    <row r="223" spans="1:5" s="16" customFormat="1" ht="13.8" x14ac:dyDescent="0.25">
      <c r="A223" s="20">
        <v>7222</v>
      </c>
      <c r="B223" s="21" t="s">
        <v>198</v>
      </c>
      <c r="C223" s="22">
        <v>0</v>
      </c>
      <c r="D223" s="22">
        <v>0</v>
      </c>
      <c r="E223" s="22">
        <v>0</v>
      </c>
    </row>
    <row r="224" spans="1:5" s="16" customFormat="1" ht="13.8" x14ac:dyDescent="0.25">
      <c r="A224" s="20">
        <v>7223</v>
      </c>
      <c r="B224" s="21" t="s">
        <v>199</v>
      </c>
      <c r="C224" s="22">
        <v>0</v>
      </c>
      <c r="D224" s="22">
        <v>0</v>
      </c>
      <c r="E224" s="22">
        <v>0</v>
      </c>
    </row>
    <row r="225" spans="1:5" s="16" customFormat="1" ht="13.8" x14ac:dyDescent="0.25">
      <c r="A225" s="20">
        <v>7229</v>
      </c>
      <c r="B225" s="21" t="s">
        <v>200</v>
      </c>
      <c r="C225" s="22">
        <v>0</v>
      </c>
      <c r="D225" s="22">
        <v>0</v>
      </c>
      <c r="E225" s="22">
        <v>0</v>
      </c>
    </row>
    <row r="226" spans="1:5" s="16" customFormat="1" ht="13.8" x14ac:dyDescent="0.25">
      <c r="A226" s="20">
        <v>7230</v>
      </c>
      <c r="B226" s="21" t="s">
        <v>201</v>
      </c>
      <c r="C226" s="22">
        <v>0</v>
      </c>
      <c r="D226" s="22">
        <v>0</v>
      </c>
      <c r="E226" s="22">
        <v>0</v>
      </c>
    </row>
    <row r="227" spans="1:5" s="25" customFormat="1" ht="13.8" x14ac:dyDescent="0.25">
      <c r="A227" s="13">
        <v>8000</v>
      </c>
      <c r="B227" s="14" t="s">
        <v>265</v>
      </c>
      <c r="C227" s="15">
        <f t="shared" ref="C227:E227" si="46">+C228+C242+C245</f>
        <v>41757972.029999994</v>
      </c>
      <c r="D227" s="15">
        <f t="shared" si="46"/>
        <v>35416648.940000005</v>
      </c>
      <c r="E227" s="15">
        <f t="shared" si="46"/>
        <v>41256554.879999995</v>
      </c>
    </row>
    <row r="228" spans="1:5" s="16" customFormat="1" ht="13.8" x14ac:dyDescent="0.25">
      <c r="A228" s="17">
        <v>8100</v>
      </c>
      <c r="B228" s="18" t="s">
        <v>202</v>
      </c>
      <c r="C228" s="19">
        <f t="shared" ref="C228:D228" si="47">SUM(C229:C241)</f>
        <v>23618632.759999998</v>
      </c>
      <c r="D228" s="19">
        <f t="shared" si="47"/>
        <v>25708342.770000003</v>
      </c>
      <c r="E228" s="19">
        <f>SUM(E229:E241)</f>
        <v>28390267.909999996</v>
      </c>
    </row>
    <row r="229" spans="1:5" s="16" customFormat="1" ht="13.8" x14ac:dyDescent="0.25">
      <c r="A229" s="20">
        <v>8101</v>
      </c>
      <c r="B229" s="21" t="s">
        <v>203</v>
      </c>
      <c r="C229" s="22">
        <v>14671128.59</v>
      </c>
      <c r="D229" s="22">
        <v>14157572.529999999</v>
      </c>
      <c r="E229" s="22">
        <v>17614031.789999999</v>
      </c>
    </row>
    <row r="230" spans="1:5" s="25" customFormat="1" ht="13.8" x14ac:dyDescent="0.25">
      <c r="A230" s="20">
        <v>8102</v>
      </c>
      <c r="B230" s="21" t="s">
        <v>204</v>
      </c>
      <c r="C230" s="22">
        <v>2055887.43</v>
      </c>
      <c r="D230" s="22">
        <v>2097672.4700000002</v>
      </c>
      <c r="E230" s="22">
        <v>2399027.9300000002</v>
      </c>
    </row>
    <row r="231" spans="1:5" s="16" customFormat="1" ht="13.8" x14ac:dyDescent="0.25">
      <c r="A231" s="20">
        <v>8103</v>
      </c>
      <c r="B231" s="21" t="s">
        <v>205</v>
      </c>
      <c r="C231" s="22">
        <v>533621.68000000005</v>
      </c>
      <c r="D231" s="22">
        <v>412518.02</v>
      </c>
      <c r="E231" s="22">
        <v>445017.43</v>
      </c>
    </row>
    <row r="232" spans="1:5" s="16" customFormat="1" ht="13.8" x14ac:dyDescent="0.25">
      <c r="A232" s="20">
        <v>8104</v>
      </c>
      <c r="B232" s="21" t="s">
        <v>206</v>
      </c>
      <c r="C232" s="22">
        <v>10.63</v>
      </c>
      <c r="D232" s="22">
        <v>0</v>
      </c>
      <c r="E232" s="22">
        <v>259.36</v>
      </c>
    </row>
    <row r="233" spans="1:5" s="16" customFormat="1" ht="27.6" x14ac:dyDescent="0.25">
      <c r="A233" s="20">
        <v>8105</v>
      </c>
      <c r="B233" s="21" t="s">
        <v>207</v>
      </c>
      <c r="C233" s="22">
        <v>440818.81</v>
      </c>
      <c r="D233" s="22">
        <v>592296.76</v>
      </c>
      <c r="E233" s="22">
        <v>368474.4</v>
      </c>
    </row>
    <row r="234" spans="1:5" s="16" customFormat="1" ht="13.8" x14ac:dyDescent="0.25">
      <c r="A234" s="20">
        <v>8106</v>
      </c>
      <c r="B234" s="21" t="s">
        <v>208</v>
      </c>
      <c r="C234" s="22">
        <v>307240.67</v>
      </c>
      <c r="D234" s="22">
        <v>367396.1</v>
      </c>
      <c r="E234" s="22">
        <v>324380.55</v>
      </c>
    </row>
    <row r="235" spans="1:5" s="16" customFormat="1" ht="13.8" x14ac:dyDescent="0.25">
      <c r="A235" s="20">
        <v>8107</v>
      </c>
      <c r="B235" s="21" t="s">
        <v>209</v>
      </c>
      <c r="C235" s="22">
        <v>0</v>
      </c>
      <c r="D235" s="22">
        <v>0</v>
      </c>
      <c r="E235" s="22">
        <v>0</v>
      </c>
    </row>
    <row r="236" spans="1:5" s="16" customFormat="1" ht="27.6" x14ac:dyDescent="0.25">
      <c r="A236" s="20">
        <v>8108</v>
      </c>
      <c r="B236" s="21" t="s">
        <v>210</v>
      </c>
      <c r="C236" s="22">
        <v>78204.95</v>
      </c>
      <c r="D236" s="22">
        <v>78204.95</v>
      </c>
      <c r="E236" s="22">
        <v>78204.95</v>
      </c>
    </row>
    <row r="237" spans="1:5" s="16" customFormat="1" ht="13.8" x14ac:dyDescent="0.25">
      <c r="A237" s="20">
        <v>8109</v>
      </c>
      <c r="B237" s="21" t="s">
        <v>211</v>
      </c>
      <c r="C237" s="22">
        <v>2909334.65</v>
      </c>
      <c r="D237" s="22">
        <v>5707818.8300000001</v>
      </c>
      <c r="E237" s="22">
        <v>2963518.38</v>
      </c>
    </row>
    <row r="238" spans="1:5" s="16" customFormat="1" ht="13.8" x14ac:dyDescent="0.25">
      <c r="A238" s="20">
        <v>8110</v>
      </c>
      <c r="B238" s="21" t="s">
        <v>212</v>
      </c>
      <c r="C238" s="22">
        <v>490198.69</v>
      </c>
      <c r="D238" s="22">
        <v>482768.75</v>
      </c>
      <c r="E238" s="22">
        <v>534598.61</v>
      </c>
    </row>
    <row r="239" spans="1:5" s="16" customFormat="1" ht="13.8" x14ac:dyDescent="0.25">
      <c r="A239" s="20">
        <v>8111</v>
      </c>
      <c r="B239" s="21" t="s">
        <v>213</v>
      </c>
      <c r="C239" s="22">
        <v>100130</v>
      </c>
      <c r="D239" s="22">
        <v>72016</v>
      </c>
      <c r="E239" s="22">
        <v>123246</v>
      </c>
    </row>
    <row r="240" spans="1:5" s="16" customFormat="1" ht="13.8" x14ac:dyDescent="0.25">
      <c r="A240" s="20">
        <v>8112</v>
      </c>
      <c r="B240" s="21" t="s">
        <v>214</v>
      </c>
      <c r="C240" s="22">
        <v>2032056.66</v>
      </c>
      <c r="D240" s="22">
        <v>1281937.3400000001</v>
      </c>
      <c r="E240" s="22">
        <v>3434552</v>
      </c>
    </row>
    <row r="241" spans="1:5" s="16" customFormat="1" ht="13.8" x14ac:dyDescent="0.25">
      <c r="A241" s="20">
        <v>8113</v>
      </c>
      <c r="B241" s="21" t="s">
        <v>254</v>
      </c>
      <c r="C241" s="22"/>
      <c r="D241" s="22">
        <v>458141.02</v>
      </c>
      <c r="E241" s="22">
        <v>104956.51</v>
      </c>
    </row>
    <row r="242" spans="1:5" s="16" customFormat="1" ht="13.8" x14ac:dyDescent="0.25">
      <c r="A242" s="17">
        <v>8200</v>
      </c>
      <c r="B242" s="18" t="s">
        <v>215</v>
      </c>
      <c r="C242" s="19">
        <f t="shared" ref="C242:E242" si="48">+C243+C244</f>
        <v>14481358.469999999</v>
      </c>
      <c r="D242" s="19">
        <f t="shared" si="48"/>
        <v>9708306.1699999999</v>
      </c>
      <c r="E242" s="19">
        <f t="shared" si="48"/>
        <v>9708306.1699999999</v>
      </c>
    </row>
    <row r="243" spans="1:5" s="16" customFormat="1" ht="13.8" x14ac:dyDescent="0.25">
      <c r="A243" s="20">
        <v>8201</v>
      </c>
      <c r="B243" s="21" t="s">
        <v>216</v>
      </c>
      <c r="C243" s="22">
        <v>9708306.1699999999</v>
      </c>
      <c r="D243" s="22">
        <v>9708306.1699999999</v>
      </c>
      <c r="E243" s="22">
        <v>9708306.1699999999</v>
      </c>
    </row>
    <row r="244" spans="1:5" s="16" customFormat="1" ht="13.8" x14ac:dyDescent="0.25">
      <c r="A244" s="20">
        <v>8202</v>
      </c>
      <c r="B244" s="21" t="s">
        <v>217</v>
      </c>
      <c r="C244" s="22">
        <v>4773052.3</v>
      </c>
      <c r="D244" s="22">
        <v>0</v>
      </c>
      <c r="E244" s="22">
        <v>0</v>
      </c>
    </row>
    <row r="245" spans="1:5" s="16" customFormat="1" ht="27.6" x14ac:dyDescent="0.25">
      <c r="A245" s="17">
        <v>8300</v>
      </c>
      <c r="B245" s="18" t="s">
        <v>218</v>
      </c>
      <c r="C245" s="19">
        <f t="shared" ref="C245:E245" si="49">SUM(C246:C272)</f>
        <v>3657980.8</v>
      </c>
      <c r="D245" s="19">
        <f t="shared" si="49"/>
        <v>0</v>
      </c>
      <c r="E245" s="19">
        <f t="shared" si="49"/>
        <v>3157980.8</v>
      </c>
    </row>
    <row r="246" spans="1:5" s="16" customFormat="1" ht="13.8" x14ac:dyDescent="0.25">
      <c r="A246" s="20">
        <v>8301</v>
      </c>
      <c r="B246" s="21" t="s">
        <v>219</v>
      </c>
      <c r="C246" s="22">
        <v>0</v>
      </c>
      <c r="D246" s="22">
        <v>0</v>
      </c>
      <c r="E246" s="22">
        <v>0</v>
      </c>
    </row>
    <row r="247" spans="1:5" s="16" customFormat="1" ht="13.8" x14ac:dyDescent="0.25">
      <c r="A247" s="20">
        <v>8302</v>
      </c>
      <c r="B247" s="21" t="s">
        <v>220</v>
      </c>
      <c r="C247" s="22">
        <v>0</v>
      </c>
      <c r="D247" s="22">
        <v>0</v>
      </c>
      <c r="E247" s="22">
        <v>0</v>
      </c>
    </row>
    <row r="248" spans="1:5" s="16" customFormat="1" ht="13.8" x14ac:dyDescent="0.25">
      <c r="A248" s="20">
        <v>8303</v>
      </c>
      <c r="B248" s="21" t="s">
        <v>221</v>
      </c>
      <c r="C248" s="22">
        <v>0</v>
      </c>
      <c r="D248" s="22">
        <v>0</v>
      </c>
      <c r="E248" s="22">
        <v>0</v>
      </c>
    </row>
    <row r="249" spans="1:5" s="16" customFormat="1" ht="13.8" x14ac:dyDescent="0.25">
      <c r="A249" s="20">
        <v>8304</v>
      </c>
      <c r="B249" s="21" t="s">
        <v>222</v>
      </c>
      <c r="C249" s="22">
        <v>0</v>
      </c>
      <c r="D249" s="22">
        <v>0</v>
      </c>
      <c r="E249" s="22">
        <v>0</v>
      </c>
    </row>
    <row r="250" spans="1:5" s="16" customFormat="1" ht="13.8" x14ac:dyDescent="0.25">
      <c r="A250" s="20">
        <v>8305</v>
      </c>
      <c r="B250" s="21" t="s">
        <v>223</v>
      </c>
      <c r="C250" s="22">
        <v>0</v>
      </c>
      <c r="D250" s="22">
        <v>0</v>
      </c>
      <c r="E250" s="22">
        <v>0</v>
      </c>
    </row>
    <row r="251" spans="1:5" s="16" customFormat="1" ht="27.6" x14ac:dyDescent="0.25">
      <c r="A251" s="20">
        <v>8306</v>
      </c>
      <c r="B251" s="21" t="s">
        <v>224</v>
      </c>
      <c r="C251" s="22">
        <v>0</v>
      </c>
      <c r="D251" s="22">
        <v>0</v>
      </c>
      <c r="E251" s="22">
        <v>0</v>
      </c>
    </row>
    <row r="252" spans="1:5" s="16" customFormat="1" ht="13.8" x14ac:dyDescent="0.25">
      <c r="A252" s="20">
        <v>8307</v>
      </c>
      <c r="B252" s="21" t="s">
        <v>225</v>
      </c>
      <c r="C252" s="22">
        <v>3157980.8</v>
      </c>
      <c r="D252" s="22">
        <v>0</v>
      </c>
      <c r="E252" s="22">
        <v>3157980.8</v>
      </c>
    </row>
    <row r="253" spans="1:5" s="16" customFormat="1" ht="13.8" x14ac:dyDescent="0.25">
      <c r="A253" s="20">
        <v>8308</v>
      </c>
      <c r="B253" s="21" t="s">
        <v>226</v>
      </c>
      <c r="C253" s="22">
        <v>0</v>
      </c>
      <c r="D253" s="22">
        <v>0</v>
      </c>
      <c r="E253" s="22">
        <v>0</v>
      </c>
    </row>
    <row r="254" spans="1:5" s="16" customFormat="1" ht="13.8" x14ac:dyDescent="0.25">
      <c r="A254" s="20">
        <v>8309</v>
      </c>
      <c r="B254" s="21" t="s">
        <v>227</v>
      </c>
      <c r="C254" s="22">
        <v>0</v>
      </c>
      <c r="D254" s="22">
        <v>0</v>
      </c>
      <c r="E254" s="22">
        <v>0</v>
      </c>
    </row>
    <row r="255" spans="1:5" s="16" customFormat="1" ht="13.8" x14ac:dyDescent="0.25">
      <c r="A255" s="20">
        <v>8310</v>
      </c>
      <c r="B255" s="21" t="s">
        <v>228</v>
      </c>
      <c r="C255" s="22">
        <v>0</v>
      </c>
      <c r="D255" s="22">
        <v>0</v>
      </c>
      <c r="E255" s="22">
        <v>0</v>
      </c>
    </row>
    <row r="256" spans="1:5" s="16" customFormat="1" ht="13.8" x14ac:dyDescent="0.25">
      <c r="A256" s="20">
        <v>8311</v>
      </c>
      <c r="B256" s="21" t="s">
        <v>229</v>
      </c>
      <c r="C256" s="22">
        <v>0</v>
      </c>
      <c r="D256" s="22">
        <v>0</v>
      </c>
      <c r="E256" s="22">
        <v>0</v>
      </c>
    </row>
    <row r="257" spans="1:5" s="25" customFormat="1" ht="13.8" x14ac:dyDescent="0.25">
      <c r="A257" s="20">
        <v>8312</v>
      </c>
      <c r="B257" s="21" t="s">
        <v>230</v>
      </c>
      <c r="C257" s="22">
        <v>0</v>
      </c>
      <c r="D257" s="22">
        <v>0</v>
      </c>
      <c r="E257" s="22">
        <v>0</v>
      </c>
    </row>
    <row r="258" spans="1:5" s="25" customFormat="1" ht="13.8" x14ac:dyDescent="0.25">
      <c r="A258" s="20">
        <v>8313</v>
      </c>
      <c r="B258" s="21" t="s">
        <v>231</v>
      </c>
      <c r="C258" s="22">
        <v>0</v>
      </c>
      <c r="D258" s="22">
        <v>0</v>
      </c>
      <c r="E258" s="22">
        <v>0</v>
      </c>
    </row>
    <row r="259" spans="1:5" s="16" customFormat="1" ht="13.8" x14ac:dyDescent="0.25">
      <c r="A259" s="20">
        <v>8314</v>
      </c>
      <c r="B259" s="21" t="s">
        <v>232</v>
      </c>
      <c r="C259" s="22">
        <v>0</v>
      </c>
      <c r="D259" s="22">
        <v>0</v>
      </c>
      <c r="E259" s="22">
        <v>0</v>
      </c>
    </row>
    <row r="260" spans="1:5" s="16" customFormat="1" ht="13.8" x14ac:dyDescent="0.25">
      <c r="A260" s="20">
        <v>8315</v>
      </c>
      <c r="B260" s="21" t="s">
        <v>233</v>
      </c>
      <c r="C260" s="22">
        <v>0</v>
      </c>
      <c r="D260" s="22">
        <v>0</v>
      </c>
      <c r="E260" s="22">
        <v>0</v>
      </c>
    </row>
    <row r="261" spans="1:5" s="16" customFormat="1" ht="13.8" x14ac:dyDescent="0.25">
      <c r="A261" s="20">
        <v>8316</v>
      </c>
      <c r="B261" s="21" t="s">
        <v>234</v>
      </c>
      <c r="C261" s="22">
        <v>0</v>
      </c>
      <c r="D261" s="22">
        <v>0</v>
      </c>
      <c r="E261" s="22">
        <v>0</v>
      </c>
    </row>
    <row r="262" spans="1:5" s="16" customFormat="1" ht="13.8" x14ac:dyDescent="0.25">
      <c r="A262" s="20">
        <v>8317</v>
      </c>
      <c r="B262" s="21" t="s">
        <v>235</v>
      </c>
      <c r="C262" s="22">
        <v>0</v>
      </c>
      <c r="D262" s="22">
        <v>0</v>
      </c>
      <c r="E262" s="22">
        <v>0</v>
      </c>
    </row>
    <row r="263" spans="1:5" s="16" customFormat="1" ht="13.8" x14ac:dyDescent="0.25">
      <c r="A263" s="20">
        <v>8318</v>
      </c>
      <c r="B263" s="21" t="s">
        <v>236</v>
      </c>
      <c r="C263" s="22">
        <v>0</v>
      </c>
      <c r="D263" s="22">
        <v>0</v>
      </c>
      <c r="E263" s="22">
        <v>0</v>
      </c>
    </row>
    <row r="264" spans="1:5" s="25" customFormat="1" ht="13.8" x14ac:dyDescent="0.25">
      <c r="A264" s="20">
        <v>8319</v>
      </c>
      <c r="B264" s="21" t="s">
        <v>237</v>
      </c>
      <c r="C264" s="22">
        <v>0</v>
      </c>
      <c r="D264" s="22">
        <v>0</v>
      </c>
      <c r="E264" s="22">
        <v>0</v>
      </c>
    </row>
    <row r="265" spans="1:5" s="16" customFormat="1" ht="27.6" x14ac:dyDescent="0.25">
      <c r="A265" s="20">
        <v>8322</v>
      </c>
      <c r="B265" s="21" t="s">
        <v>238</v>
      </c>
      <c r="C265" s="22">
        <v>0</v>
      </c>
      <c r="D265" s="22">
        <v>0</v>
      </c>
      <c r="E265" s="22">
        <v>0</v>
      </c>
    </row>
    <row r="266" spans="1:5" s="25" customFormat="1" ht="13.8" x14ac:dyDescent="0.25">
      <c r="A266" s="20">
        <v>8330</v>
      </c>
      <c r="B266" s="34" t="s">
        <v>239</v>
      </c>
      <c r="C266" s="22">
        <v>0</v>
      </c>
      <c r="D266" s="22">
        <v>0</v>
      </c>
      <c r="E266" s="22">
        <v>0</v>
      </c>
    </row>
    <row r="267" spans="1:5" s="16" customFormat="1" ht="13.8" x14ac:dyDescent="0.25">
      <c r="A267" s="20">
        <v>8338</v>
      </c>
      <c r="B267" s="21" t="s">
        <v>240</v>
      </c>
      <c r="C267" s="22">
        <v>0</v>
      </c>
      <c r="D267" s="22">
        <v>0</v>
      </c>
      <c r="E267" s="22">
        <v>0</v>
      </c>
    </row>
    <row r="268" spans="1:5" s="16" customFormat="1" ht="13.8" x14ac:dyDescent="0.25">
      <c r="A268" s="20">
        <v>8349</v>
      </c>
      <c r="B268" s="21" t="s">
        <v>214</v>
      </c>
      <c r="C268" s="22">
        <v>0</v>
      </c>
      <c r="D268" s="22">
        <v>0</v>
      </c>
      <c r="E268" s="22">
        <v>0</v>
      </c>
    </row>
    <row r="269" spans="1:5" s="16" customFormat="1" ht="13.8" x14ac:dyDescent="0.25">
      <c r="A269" s="20">
        <v>8350</v>
      </c>
      <c r="B269" s="21" t="s">
        <v>241</v>
      </c>
      <c r="C269" s="22">
        <v>0</v>
      </c>
      <c r="D269" s="22">
        <v>0</v>
      </c>
      <c r="E269" s="22">
        <v>0</v>
      </c>
    </row>
    <row r="270" spans="1:5" s="16" customFormat="1" ht="13.8" x14ac:dyDescent="0.25">
      <c r="A270" s="20">
        <v>8353</v>
      </c>
      <c r="B270" s="21" t="s">
        <v>242</v>
      </c>
      <c r="C270" s="22">
        <v>0</v>
      </c>
      <c r="D270" s="22">
        <v>0</v>
      </c>
      <c r="E270" s="22">
        <v>0</v>
      </c>
    </row>
    <row r="271" spans="1:5" s="16" customFormat="1" ht="13.8" x14ac:dyDescent="0.25">
      <c r="A271" s="35">
        <v>8362</v>
      </c>
      <c r="B271" s="31" t="s">
        <v>243</v>
      </c>
      <c r="C271" s="22">
        <v>0</v>
      </c>
      <c r="D271" s="22">
        <v>0</v>
      </c>
      <c r="E271" s="22">
        <v>0</v>
      </c>
    </row>
    <row r="272" spans="1:5" s="16" customFormat="1" ht="13.8" x14ac:dyDescent="0.25">
      <c r="A272" s="35">
        <v>8375</v>
      </c>
      <c r="B272" s="31" t="s">
        <v>244</v>
      </c>
      <c r="C272" s="22">
        <v>500000</v>
      </c>
      <c r="D272" s="22">
        <v>0</v>
      </c>
      <c r="E272" s="22">
        <v>0</v>
      </c>
    </row>
    <row r="273" spans="1:5" s="16" customFormat="1" ht="13.8" x14ac:dyDescent="0.25">
      <c r="A273" s="13">
        <v>9000</v>
      </c>
      <c r="B273" s="14" t="s">
        <v>266</v>
      </c>
      <c r="C273" s="15">
        <f t="shared" ref="C273:E273" si="50">+C274+C281+C283</f>
        <v>0</v>
      </c>
      <c r="D273" s="15">
        <f t="shared" si="50"/>
        <v>0</v>
      </c>
      <c r="E273" s="15">
        <f t="shared" si="50"/>
        <v>0</v>
      </c>
    </row>
    <row r="274" spans="1:5" s="16" customFormat="1" ht="13.8" x14ac:dyDescent="0.25">
      <c r="A274" s="17">
        <v>9300</v>
      </c>
      <c r="B274" s="18" t="s">
        <v>245</v>
      </c>
      <c r="C274" s="19">
        <f t="shared" ref="C274:E274" si="51">+C275+C280</f>
        <v>0</v>
      </c>
      <c r="D274" s="19">
        <f t="shared" si="51"/>
        <v>0</v>
      </c>
      <c r="E274" s="19">
        <f t="shared" si="51"/>
        <v>0</v>
      </c>
    </row>
    <row r="275" spans="1:5" s="16" customFormat="1" ht="27.6" x14ac:dyDescent="0.25">
      <c r="A275" s="20">
        <v>9301</v>
      </c>
      <c r="B275" s="21" t="s">
        <v>246</v>
      </c>
      <c r="C275" s="22">
        <v>0</v>
      </c>
      <c r="D275" s="22">
        <v>0</v>
      </c>
      <c r="E275" s="22">
        <v>0</v>
      </c>
    </row>
    <row r="276" spans="1:5" s="16" customFormat="1" ht="13.8" x14ac:dyDescent="0.25">
      <c r="A276" s="20" t="s">
        <v>10</v>
      </c>
      <c r="B276" s="21" t="s">
        <v>247</v>
      </c>
      <c r="C276" s="22">
        <v>0</v>
      </c>
      <c r="D276" s="22">
        <v>0</v>
      </c>
      <c r="E276" s="22">
        <v>0</v>
      </c>
    </row>
    <row r="277" spans="1:5" s="16" customFormat="1" ht="13.8" x14ac:dyDescent="0.25">
      <c r="A277" s="20" t="s">
        <v>10</v>
      </c>
      <c r="B277" s="21" t="s">
        <v>248</v>
      </c>
      <c r="C277" s="22">
        <v>0</v>
      </c>
      <c r="D277" s="22">
        <v>0</v>
      </c>
      <c r="E277" s="22">
        <v>0</v>
      </c>
    </row>
    <row r="278" spans="1:5" s="16" customFormat="1" ht="13.8" x14ac:dyDescent="0.25">
      <c r="A278" s="20" t="s">
        <v>10</v>
      </c>
      <c r="B278" s="21" t="s">
        <v>249</v>
      </c>
      <c r="C278" s="22">
        <v>0</v>
      </c>
      <c r="D278" s="22">
        <v>0</v>
      </c>
      <c r="E278" s="22">
        <v>0</v>
      </c>
    </row>
    <row r="279" spans="1:5" s="16" customFormat="1" ht="13.8" x14ac:dyDescent="0.25">
      <c r="A279" s="20"/>
      <c r="B279" s="21"/>
      <c r="C279" s="22"/>
      <c r="D279" s="22"/>
      <c r="E279" s="22"/>
    </row>
    <row r="280" spans="1:5" s="16" customFormat="1" ht="13.8" x14ac:dyDescent="0.25">
      <c r="A280" s="20">
        <v>9302</v>
      </c>
      <c r="B280" s="21" t="s">
        <v>250</v>
      </c>
      <c r="C280" s="22">
        <v>0</v>
      </c>
      <c r="D280" s="22">
        <v>0</v>
      </c>
      <c r="E280" s="22">
        <v>0</v>
      </c>
    </row>
    <row r="281" spans="1:5" s="16" customFormat="1" ht="13.8" x14ac:dyDescent="0.25">
      <c r="A281" s="13">
        <v>9400</v>
      </c>
      <c r="B281" s="14" t="s">
        <v>251</v>
      </c>
      <c r="C281" s="19">
        <f t="shared" ref="C281:E281" si="52">+C282</f>
        <v>0</v>
      </c>
      <c r="D281" s="19">
        <f t="shared" si="52"/>
        <v>0</v>
      </c>
      <c r="E281" s="19">
        <f t="shared" si="52"/>
        <v>0</v>
      </c>
    </row>
    <row r="282" spans="1:5" s="16" customFormat="1" ht="13.8" x14ac:dyDescent="0.25">
      <c r="A282" s="20">
        <v>9401</v>
      </c>
      <c r="B282" s="21" t="s">
        <v>252</v>
      </c>
      <c r="C282" s="22">
        <v>0</v>
      </c>
      <c r="D282" s="22">
        <v>0</v>
      </c>
      <c r="E282" s="22">
        <v>0</v>
      </c>
    </row>
    <row r="283" spans="1:5" s="16" customFormat="1" ht="13.8" x14ac:dyDescent="0.25">
      <c r="A283" s="13">
        <v>9500</v>
      </c>
      <c r="B283" s="14" t="s">
        <v>253</v>
      </c>
      <c r="C283" s="19">
        <f t="shared" ref="C283:E283" si="53">+C284</f>
        <v>0</v>
      </c>
      <c r="D283" s="19">
        <f t="shared" si="53"/>
        <v>0</v>
      </c>
      <c r="E283" s="19">
        <f t="shared" si="53"/>
        <v>0</v>
      </c>
    </row>
    <row r="284" spans="1:5" s="16" customFormat="1" ht="13.8" x14ac:dyDescent="0.25">
      <c r="A284" s="20">
        <v>9501</v>
      </c>
      <c r="B284" s="21" t="s">
        <v>253</v>
      </c>
      <c r="C284" s="22">
        <v>0</v>
      </c>
      <c r="D284" s="22">
        <v>0</v>
      </c>
      <c r="E284" s="22">
        <v>0</v>
      </c>
    </row>
    <row r="285" spans="1:5" s="16" customFormat="1" ht="16.2" thickBot="1" x14ac:dyDescent="0.3">
      <c r="A285" s="36"/>
      <c r="B285" s="37" t="s">
        <v>267</v>
      </c>
      <c r="C285" s="38">
        <f t="shared" ref="C285:E285" si="54">C9+C47+C54+C166+C190+C216+C227+C273</f>
        <v>55111974.919999994</v>
      </c>
      <c r="D285" s="38">
        <f t="shared" si="54"/>
        <v>48855898.920000002</v>
      </c>
      <c r="E285" s="38">
        <f t="shared" si="54"/>
        <v>65782818.699999988</v>
      </c>
    </row>
  </sheetData>
  <mergeCells count="9">
    <mergeCell ref="A1:E1"/>
    <mergeCell ref="A3:E3"/>
    <mergeCell ref="A4:E4"/>
    <mergeCell ref="A5:E5"/>
    <mergeCell ref="A7:A8"/>
    <mergeCell ref="B7:B8"/>
    <mergeCell ref="C7:C8"/>
    <mergeCell ref="D7:D8"/>
    <mergeCell ref="E7:E8"/>
  </mergeCells>
  <printOptions horizontalCentered="1"/>
  <pageMargins left="0" right="0" top="0.39370078740157483" bottom="0.39370078740157483" header="0.31496062992125984" footer="0.31496062992125984"/>
  <pageSetup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GHIA</cp:lastModifiedBy>
  <cp:lastPrinted>2021-09-07T20:59:59Z</cp:lastPrinted>
  <dcterms:created xsi:type="dcterms:W3CDTF">2021-09-07T20:55:32Z</dcterms:created>
  <dcterms:modified xsi:type="dcterms:W3CDTF">2021-09-07T21:01:22Z</dcterms:modified>
</cp:coreProperties>
</file>